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tabRatio="763" activeTab="0"/>
  </bookViews>
  <sheets>
    <sheet name="popis" sheetId="1" r:id="rId1"/>
    <sheet name="výklad - čtení" sheetId="2" r:id="rId2"/>
    <sheet name="výklad - zápis" sheetId="3" r:id="rId3"/>
    <sheet name="poster" sheetId="4" r:id="rId4"/>
    <sheet name="pro žáky" sheetId="5" r:id="rId5"/>
    <sheet name="IA tabule - čtení" sheetId="6" r:id="rId6"/>
    <sheet name="IA tabule - zápis" sheetId="7" r:id="rId7"/>
    <sheet name="kartičky 1" sheetId="8" r:id="rId8"/>
    <sheet name=" kartičky 2" sheetId="9" r:id="rId9"/>
    <sheet name="přiřazovačky 1" sheetId="10" r:id="rId10"/>
    <sheet name="procvičování 1" sheetId="11" r:id="rId11"/>
    <sheet name="procvičování 2" sheetId="12" r:id="rId12"/>
    <sheet name="procvičování 3" sheetId="13" r:id="rId13"/>
    <sheet name="PC" sheetId="14" r:id="rId14"/>
    <sheet name="PC - test" sheetId="15" r:id="rId15"/>
  </sheets>
  <definedNames/>
  <calcPr fullCalcOnLoad="1"/>
</workbook>
</file>

<file path=xl/sharedStrings.xml><?xml version="1.0" encoding="utf-8"?>
<sst xmlns="http://schemas.openxmlformats.org/spreadsheetml/2006/main" count="322" uniqueCount="191">
  <si>
    <t>Dvě celé dvacet pět desetitisícin</t>
  </si>
  <si>
    <t>Dvacet sedm celých osm tisíc tři sta patnáct milióntin</t>
  </si>
  <si>
    <t>Napiš číslo:</t>
  </si>
  <si>
    <t>Dvanáct celých třicet pět setin</t>
  </si>
  <si>
    <t>Nula celá pět tisíc osm set třicet dvě desetitisíciny</t>
  </si>
  <si>
    <t>Nula celá dvacet šest tisícin</t>
  </si>
  <si>
    <t>Šest celých dva tisíce čtyři sta čtyřicet osm desetitisícin</t>
  </si>
  <si>
    <t>Sedm celých sedm set sedm desetitisícin</t>
  </si>
  <si>
    <t>Přečti číslo:</t>
  </si>
  <si>
    <t>Nula celá padesát sedm milióntin</t>
  </si>
  <si>
    <t>Jedna celá třicet tři stotisícin</t>
  </si>
  <si>
    <t>Tři celé šest set osmdesát devět tisícin</t>
  </si>
  <si>
    <t>Dvacet tři celých devět set čtyři tisíciny</t>
  </si>
  <si>
    <t>Nula celá osmdesát pět milióntin</t>
  </si>
  <si>
    <t>Sedm celých devadesát jedna tisícina</t>
  </si>
  <si>
    <t>Čtyři celé osm milióntin</t>
  </si>
  <si>
    <t>Pět celých třináct desetitisícin</t>
  </si>
  <si>
    <t>Jedna celá jedna stotisícina</t>
  </si>
  <si>
    <t>Dvě celé čtyři desetiny</t>
  </si>
  <si>
    <t>Dvě celé čtyři setiny</t>
  </si>
  <si>
    <t>Dvě celé čtyři tisíciny</t>
  </si>
  <si>
    <t>Dvě celé čtyři stotisíciny</t>
  </si>
  <si>
    <t>Dvě celé čtyři milióntiny</t>
  </si>
  <si>
    <t>Dvě celé čtyři desetitisíciny</t>
  </si>
  <si>
    <t>Dvě celé čtyřicet setin</t>
  </si>
  <si>
    <t>Dvě celé čtyřicet tisícin</t>
  </si>
  <si>
    <t>Dvě celé čtyřicet desetitisícin</t>
  </si>
  <si>
    <t>Dvě celé čtyřicet milióntin</t>
  </si>
  <si>
    <t>Pět celých sedm desetin</t>
  </si>
  <si>
    <t>Pět celých sedm setin</t>
  </si>
  <si>
    <t>Pět celých sedm tisícin</t>
  </si>
  <si>
    <t>Pět celých sedm desetitisícin</t>
  </si>
  <si>
    <t>Pět celých sedm stotisícin</t>
  </si>
  <si>
    <t>Pět celých sedm milióntin</t>
  </si>
  <si>
    <t>Pět celých sedmdesát setin</t>
  </si>
  <si>
    <t>Pět celých sedmdesát desetitisícin</t>
  </si>
  <si>
    <t>Pět celých sedmdesát stotisícin</t>
  </si>
  <si>
    <t>Pět celých sedmdesát milióntin</t>
  </si>
  <si>
    <t>Pět celých šestnáct desetitisícin</t>
  </si>
  <si>
    <t>Sedm celých dvě stě šedesát osm milióntin</t>
  </si>
  <si>
    <t>Devět celých osmnáct stotisícin</t>
  </si>
  <si>
    <t>Jedenáct celých osm set padesát devět desetitisícin</t>
  </si>
  <si>
    <t>Nula celá padesát jedna milióntina</t>
  </si>
  <si>
    <t>Šest celých osm tisíc sedm set čtyřicet dvě stotisíciny</t>
  </si>
  <si>
    <t>milióntiny</t>
  </si>
  <si>
    <t>stotisíciny</t>
  </si>
  <si>
    <t>desetitisíciny</t>
  </si>
  <si>
    <t>tisíciny</t>
  </si>
  <si>
    <t>setiny</t>
  </si>
  <si>
    <t>desetiny</t>
  </si>
  <si>
    <t>jednotky</t>
  </si>
  <si>
    <t>stovky</t>
  </si>
  <si>
    <t>tisíce</t>
  </si>
  <si>
    <t>desetitisíce</t>
  </si>
  <si>
    <t>stotisíce</t>
  </si>
  <si>
    <t>miliony</t>
  </si>
  <si>
    <t>,</t>
  </si>
  <si>
    <t>Soubor listů tohoto sešitu může sloužit k výuce mnoha způsoby.</t>
  </si>
  <si>
    <t>Návrh na využití:</t>
  </si>
  <si>
    <t>Každý list obsahuje dvě stránky A4, které lze vytisknout na papíry dvou barev a použít takto:</t>
  </si>
  <si>
    <t xml:space="preserve">Tato sada může sloužit i k zápisu i čtení čísel. Žáci pracují va skupině. </t>
  </si>
  <si>
    <t>Každý si vždy lízne jednu kartu z hromádky a přečte nebo napíše číslo. Kontrolují všichni ostatní po otočení kartičky.</t>
  </si>
  <si>
    <t>Žáci pracují nejlépe ve dvojici a skládají čísla a jejich psanou podobu k sobě.</t>
  </si>
  <si>
    <t>Jako kontrolu lze případně využít vytištěnou nerozstříhanou verzi.</t>
  </si>
  <si>
    <t xml:space="preserve">List určený pro práci žáků na počítači. </t>
  </si>
  <si>
    <t xml:space="preserve">Čtení desetinných čísel </t>
  </si>
  <si>
    <t>Přečti desetinná čísla:</t>
  </si>
  <si>
    <t>0,256 3</t>
  </si>
  <si>
    <t>6,524 86</t>
  </si>
  <si>
    <t>0,958 642</t>
  </si>
  <si>
    <t>10,555 8</t>
  </si>
  <si>
    <t>0,995 63</t>
  </si>
  <si>
    <t>2,003 6</t>
  </si>
  <si>
    <t>6,000 005</t>
  </si>
  <si>
    <t>Nula celá dva tisíce pět set šedesát tři desetitisíciny</t>
  </si>
  <si>
    <t>Dvě celé šest set padesát osm tisícin</t>
  </si>
  <si>
    <t>Nula celá devět set pět stotisícin</t>
  </si>
  <si>
    <t>Tři celé šest set dvacet tři tisícin</t>
  </si>
  <si>
    <t>Šest celých padesát dva tisíc čtyři sta osmdesát šest stotisícin</t>
  </si>
  <si>
    <t>Nula celá devět set padesát osm tisíc šest set čtyřicet dvě miliontiny</t>
  </si>
  <si>
    <t>Deset celých pět tisíc pět set padesát osm desetitisícin</t>
  </si>
  <si>
    <t>Dvě celé třicet šest desetitisícin</t>
  </si>
  <si>
    <t>Šest celých pět miliontin</t>
  </si>
  <si>
    <t>Nula celá devadesát devět tisíc pět set šedesát tři stotisícin</t>
  </si>
  <si>
    <t>0,009 05</t>
  </si>
  <si>
    <t>7,000 8</t>
  </si>
  <si>
    <t>24,030 6</t>
  </si>
  <si>
    <t>5,000 27</t>
  </si>
  <si>
    <t>0,000 005</t>
  </si>
  <si>
    <t>280,009 60</t>
  </si>
  <si>
    <t>25,060 3</t>
  </si>
  <si>
    <t>6,003 08</t>
  </si>
  <si>
    <t>Sedm celých osm desetitisícin</t>
  </si>
  <si>
    <t>Osmdesát dvě celé dvě stě pět tisícin</t>
  </si>
  <si>
    <t>Dvacet čtyři celých tři sta šest desetitisícin.</t>
  </si>
  <si>
    <t>Padesát celých dvě stě tisícin</t>
  </si>
  <si>
    <t>Pět celých dvacet sedm stotisícin</t>
  </si>
  <si>
    <t>Nula celá pět miliontin</t>
  </si>
  <si>
    <t>Nula celá šest setin</t>
  </si>
  <si>
    <t>Dvě stě osmdesát celých devět set šedesát stotisícin</t>
  </si>
  <si>
    <t>Šest celých tři sta osm stotisícin</t>
  </si>
  <si>
    <t>IA tabule:</t>
  </si>
  <si>
    <t>Kartičky postupně odkrýváme a žáci čtou nebo zapisují čísla.</t>
  </si>
  <si>
    <t>Kartičky rozstříháme a zamícháme.</t>
  </si>
  <si>
    <t xml:space="preserve">Kartičky se rozstříhají a slepí rubem k sobě tak, jak k sobě patří. </t>
  </si>
  <si>
    <t xml:space="preserve">Listy jsou uspořádané tak, že po vytištění je lze rozstříhnout na polovinu a slepit k sobě tak, že na jedné straně je zadání </t>
  </si>
  <si>
    <t>Devět celých osmnáct tisícin</t>
  </si>
  <si>
    <t>Nula celá sedm tisíc šest set dvacet sedm miliontin</t>
  </si>
  <si>
    <t>Šest celých pět set dvacet tři tisícin</t>
  </si>
  <si>
    <t>Tři celé tři sta padesát šest desetitisícin</t>
  </si>
  <si>
    <t>Sedm set dvacet celých pět desetin</t>
  </si>
  <si>
    <t>Nula celá pět set dvacet osm miliontin</t>
  </si>
  <si>
    <t>Nula celá tři sta třicet tři stotisícin</t>
  </si>
  <si>
    <t>Devět celých sedm set padesát dvě miliontiny</t>
  </si>
  <si>
    <t>Šest celých dvě setiny</t>
  </si>
  <si>
    <t>Sedm celých devět desetin</t>
  </si>
  <si>
    <t xml:space="preserve">Zápis desetinných čísel </t>
  </si>
  <si>
    <t>Zapiš desetinná čísla:</t>
  </si>
  <si>
    <t>3,035 6</t>
  </si>
  <si>
    <t>0,000 528</t>
  </si>
  <si>
    <t>0,003 33</t>
  </si>
  <si>
    <t>9,000 752</t>
  </si>
  <si>
    <t>Dvě sady kartiček.</t>
  </si>
  <si>
    <t>PC:</t>
  </si>
  <si>
    <t xml:space="preserve">Do levého sloupce napiš číslo číslicemi. </t>
  </si>
  <si>
    <t>Devět celých šestnáct tisíc třicet pět stotisícin</t>
  </si>
  <si>
    <t>Osm celých sedm setin</t>
  </si>
  <si>
    <t>Devatenáct celých pět set dvacet šest tisícin</t>
  </si>
  <si>
    <t>Do levého sloupce napiš číslo číslicemi. Pokud bude správné, objeví se plus. Pracuj tak dlouho, dokud nebude plus všude.</t>
  </si>
  <si>
    <t>Tři celé dvě tisíciny</t>
  </si>
  <si>
    <t>Dvacet čtyři celé osm stotisícin</t>
  </si>
  <si>
    <t>Dvě celé osm set dvacet čtyři desetitisíciny</t>
  </si>
  <si>
    <t>Pět celých sedm set padesát šest tisícin</t>
  </si>
  <si>
    <t>Nula celá patnáct desetitisícin</t>
  </si>
  <si>
    <t>Třicet pět celých šedesát devět miliontin</t>
  </si>
  <si>
    <t>Deset celých patnáct stotisícin</t>
  </si>
  <si>
    <t>Tři celé osmnáct tisícin</t>
  </si>
  <si>
    <t>Sedm celých jedenáct setin</t>
  </si>
  <si>
    <t>Pět celých devatenáct stotisícin</t>
  </si>
  <si>
    <t>Osmnáct celých dvě stě osmdesát osm desetitisícin</t>
  </si>
  <si>
    <t>Devět celých dvacet pět tisícin</t>
  </si>
  <si>
    <t>Dvanáct celých sedm set padesát osm desetitisícin</t>
  </si>
  <si>
    <t>Nula celá padesát devět miliontin</t>
  </si>
  <si>
    <t>Devět celých šest set čtyřicet dvě stotisíciny</t>
  </si>
  <si>
    <t>Jedenáct celých devatenáct stotisícin</t>
  </si>
  <si>
    <t>Deset celých tři sta padesát sedm tisícin</t>
  </si>
  <si>
    <t>Kartičky jsou všechny na jedné hromádce, otočené jednou stranou nahoru podle procvičované dovednosti.</t>
  </si>
  <si>
    <t>Zmenšená verze listu tabule slouží jako pomůcka pro jednotlivé žáky.</t>
  </si>
  <si>
    <t>Po zapsání výsledku se objeví plus, pokud je výsledek správný.</t>
  </si>
  <si>
    <t>Lze použít pro prezentaci na interaktivní tabuli nebo pro samostudium žáků u počítače.</t>
  </si>
  <si>
    <t>Slouží pro samostatné procvičování žáků. Žák nejprve všechna čísla zapíše, poté otočí a ověří si správné výsledky.</t>
  </si>
  <si>
    <t>Listy slouží pro frontální práci na interaktivní tabuli s kontrolou učitele.</t>
  </si>
  <si>
    <t>Sedmnáct celých šest set dvacet devět stotisícin</t>
  </si>
  <si>
    <t>Osm celých osm setin</t>
  </si>
  <si>
    <t>Tři celé osm set padesát dvě desetitisíciny</t>
  </si>
  <si>
    <t>Čtrnáct celých šedesát sedm miliontin</t>
  </si>
  <si>
    <t>Třináct celých šest tisícin</t>
  </si>
  <si>
    <t>Jedna celá čtyři stotisíciny</t>
  </si>
  <si>
    <t>Nula celá dvě desetitisíciny</t>
  </si>
  <si>
    <t>Sedm celých tři tisíce devět set třicet šest miliontin</t>
  </si>
  <si>
    <t>Devět celých sedm setin</t>
  </si>
  <si>
    <t>Nula celá devatenáct desetitisícin</t>
  </si>
  <si>
    <t>Dvě celé pět tisíc osm stotisícin</t>
  </si>
  <si>
    <t>Jedna celá jeden tisíc jedna miliontina</t>
  </si>
  <si>
    <t>spávně zodpovězeno:</t>
  </si>
  <si>
    <t>chybně zodpovězeno:</t>
  </si>
  <si>
    <t>procento úspěšnosti:</t>
  </si>
  <si>
    <t>známka:</t>
  </si>
  <si>
    <t>a na druhé straně řešení.</t>
  </si>
  <si>
    <t>Jednoduchý test s vyhodnocením pro práci na počítači.</t>
  </si>
  <si>
    <t>desítky</t>
  </si>
  <si>
    <t>Osm celých sto dvacet pět stotisícin</t>
  </si>
  <si>
    <t>Nula celá pět set dvanáct stotisícin</t>
  </si>
  <si>
    <t>Dvě celé patnáct miliontin</t>
  </si>
  <si>
    <t>Jedenáct celých pět desetitisícin</t>
  </si>
  <si>
    <t>miliontiny</t>
  </si>
  <si>
    <t>Dvacet pět celých šest set tři desetitisíciny</t>
  </si>
  <si>
    <t>Čtyři celé deset tisíc pět set dvacet šest stotisícin</t>
  </si>
  <si>
    <t>4,105 26</t>
  </si>
  <si>
    <t>Osm set sedm celých pět set sedm tisícin</t>
  </si>
  <si>
    <t>Lze vytisknout jako plakát – tedy zvětšený a umístit na tabuli buď celý nebo rozstříhaný na jednotlivé řády.</t>
  </si>
  <si>
    <t>Tedy na jedné straně je číslo slovy a na druhé straně číslo číslicemi (strany jsou odlišeny barevně).</t>
  </si>
  <si>
    <t>(Každou sadu tisknu na jinak barevný papír – nedojde k pomíchání.)</t>
  </si>
  <si>
    <r>
      <t>Výklad</t>
    </r>
    <r>
      <rPr>
        <sz val="10"/>
        <rFont val="Arial"/>
        <family val="0"/>
      </rPr>
      <t>:</t>
    </r>
  </si>
  <si>
    <t>Poster</t>
  </si>
  <si>
    <t>Pro žáky:</t>
  </si>
  <si>
    <r>
      <t>Kartičky</t>
    </r>
    <r>
      <rPr>
        <sz val="10"/>
        <rFont val="Arial"/>
        <family val="0"/>
      </rPr>
      <t>:</t>
    </r>
  </si>
  <si>
    <r>
      <t>Přiřazovačky</t>
    </r>
    <r>
      <rPr>
        <sz val="10"/>
        <rFont val="Arial"/>
        <family val="0"/>
      </rPr>
      <t>:</t>
    </r>
  </si>
  <si>
    <r>
      <t>Procvičování</t>
    </r>
    <r>
      <rPr>
        <sz val="10"/>
        <rFont val="Arial"/>
        <family val="0"/>
      </rPr>
      <t>:</t>
    </r>
  </si>
  <si>
    <t>Test na PC:</t>
  </si>
  <si>
    <t>Desetinná čísla 6. ročník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</si>
</sst>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00"/>
    <numFmt numFmtId="170" formatCode="0.00000"/>
  </numFmts>
  <fonts count="34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26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sz val="24"/>
      <color indexed="13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60"/>
      <name val="Arial"/>
      <family val="0"/>
    </font>
    <font>
      <b/>
      <sz val="40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100"/>
      <name val="Arial"/>
      <family val="2"/>
    </font>
    <font>
      <b/>
      <sz val="12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36"/>
      <name val="Arial"/>
      <family val="2"/>
    </font>
    <font>
      <sz val="26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2" fillId="0" borderId="0" xfId="0" applyFont="1" applyAlignment="1">
      <alignment horizontal="center"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textRotation="90"/>
    </xf>
    <xf numFmtId="0" fontId="16" fillId="0" borderId="0" xfId="0" applyFont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center" vertical="center" wrapText="1"/>
    </xf>
    <xf numFmtId="167" fontId="26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0" fillId="2" borderId="0" xfId="0" applyFont="1" applyFill="1" applyBorder="1" applyAlignment="1" applyProtection="1">
      <alignment/>
      <protection hidden="1"/>
    </xf>
    <xf numFmtId="0" fontId="30" fillId="2" borderId="0" xfId="0" applyFont="1" applyFill="1" applyAlignment="1" applyProtection="1">
      <alignment/>
      <protection hidden="1"/>
    </xf>
    <xf numFmtId="0" fontId="20" fillId="0" borderId="0" xfId="0" applyFont="1" applyAlignment="1">
      <alignment horizontal="center"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Alignment="1">
      <alignment horizontal="center" textRotation="90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10" xfId="0" applyFill="1" applyBorder="1" applyAlignment="1">
      <alignment horizontal="left" indent="2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left" indent="2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 indent="1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1" fillId="2" borderId="0" xfId="0" applyFont="1" applyFill="1" applyAlignment="1" applyProtection="1">
      <alignment horizontal="center"/>
      <protection hidden="1"/>
    </xf>
    <xf numFmtId="9" fontId="31" fillId="2" borderId="0" xfId="0" applyNumberFormat="1" applyFont="1" applyFill="1" applyAlignment="1" applyProtection="1">
      <alignment horizontal="center"/>
      <protection hidden="1"/>
    </xf>
    <xf numFmtId="0" fontId="32" fillId="2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114300</xdr:rowOff>
    </xdr:from>
    <xdr:to>
      <xdr:col>9</xdr:col>
      <xdr:colOff>57150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33375" y="114300"/>
          <a:ext cx="4591050" cy="819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3600" b="0" i="0" u="none" baseline="0">
              <a:latin typeface="Arial"/>
              <a:ea typeface="Arial"/>
              <a:cs typeface="Arial"/>
            </a:rPr>
            <a:t>Přečti číslo: 67,0034</a:t>
          </a:r>
        </a:p>
      </xdr:txBody>
    </xdr:sp>
    <xdr:clientData/>
  </xdr:twoCellAnchor>
  <xdr:twoCellAnchor>
    <xdr:from>
      <xdr:col>0</xdr:col>
      <xdr:colOff>314325</xdr:colOff>
      <xdr:row>7</xdr:row>
      <xdr:rowOff>38100</xdr:rowOff>
    </xdr:from>
    <xdr:to>
      <xdr:col>9</xdr:col>
      <xdr:colOff>38100</xdr:colOff>
      <xdr:row>10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314325" y="117157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Nejprve přečteme číslo před desetinnou čárkou</a:t>
          </a:r>
        </a:p>
      </xdr:txBody>
    </xdr:sp>
    <xdr:clientData/>
  </xdr:twoCellAnchor>
  <xdr:twoCellAnchor>
    <xdr:from>
      <xdr:col>10</xdr:col>
      <xdr:colOff>247650</xdr:colOff>
      <xdr:row>7</xdr:row>
      <xdr:rowOff>85725</xdr:rowOff>
    </xdr:from>
    <xdr:to>
      <xdr:col>14</xdr:col>
      <xdr:colOff>47625</xdr:colOff>
      <xdr:row>10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5724525" y="1219200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šedesát sedm</a:t>
          </a:r>
        </a:p>
      </xdr:txBody>
    </xdr:sp>
    <xdr:clientData/>
  </xdr:twoCellAnchor>
  <xdr:twoCellAnchor>
    <xdr:from>
      <xdr:col>9</xdr:col>
      <xdr:colOff>133350</xdr:colOff>
      <xdr:row>8</xdr:row>
      <xdr:rowOff>76200</xdr:rowOff>
    </xdr:from>
    <xdr:to>
      <xdr:col>10</xdr:col>
      <xdr:colOff>57150</xdr:colOff>
      <xdr:row>9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5000625" y="1371600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11</xdr:row>
      <xdr:rowOff>114300</xdr:rowOff>
    </xdr:from>
    <xdr:to>
      <xdr:col>9</xdr:col>
      <xdr:colOff>38100</xdr:colOff>
      <xdr:row>15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14325" y="189547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Potom doplníme správný tvar celá, celé, celých</a:t>
          </a:r>
        </a:p>
      </xdr:txBody>
    </xdr:sp>
    <xdr:clientData/>
  </xdr:twoCellAnchor>
  <xdr:twoCellAnchor>
    <xdr:from>
      <xdr:col>9</xdr:col>
      <xdr:colOff>161925</xdr:colOff>
      <xdr:row>13</xdr:row>
      <xdr:rowOff>0</xdr:rowOff>
    </xdr:from>
    <xdr:to>
      <xdr:col>10</xdr:col>
      <xdr:colOff>85725</xdr:colOff>
      <xdr:row>13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029200" y="2105025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12</xdr:row>
      <xdr:rowOff>0</xdr:rowOff>
    </xdr:from>
    <xdr:to>
      <xdr:col>14</xdr:col>
      <xdr:colOff>47625</xdr:colOff>
      <xdr:row>14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5724525" y="1943100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celých</a:t>
          </a:r>
        </a:p>
      </xdr:txBody>
    </xdr:sp>
    <xdr:clientData/>
  </xdr:twoCellAnchor>
  <xdr:twoCellAnchor>
    <xdr:from>
      <xdr:col>0</xdr:col>
      <xdr:colOff>314325</xdr:colOff>
      <xdr:row>16</xdr:row>
      <xdr:rowOff>38100</xdr:rowOff>
    </xdr:from>
    <xdr:to>
      <xdr:col>9</xdr:col>
      <xdr:colOff>38100</xdr:colOff>
      <xdr:row>19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314325" y="2628900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Dále přečteme číslo za desetinnou čárkou</a:t>
          </a:r>
        </a:p>
      </xdr:txBody>
    </xdr:sp>
    <xdr:clientData/>
  </xdr:twoCellAnchor>
  <xdr:twoCellAnchor>
    <xdr:from>
      <xdr:col>9</xdr:col>
      <xdr:colOff>161925</xdr:colOff>
      <xdr:row>17</xdr:row>
      <xdr:rowOff>85725</xdr:rowOff>
    </xdr:from>
    <xdr:to>
      <xdr:col>10</xdr:col>
      <xdr:colOff>85725</xdr:colOff>
      <xdr:row>18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5029200" y="2838450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85725</xdr:rowOff>
    </xdr:from>
    <xdr:to>
      <xdr:col>14</xdr:col>
      <xdr:colOff>47625</xdr:colOff>
      <xdr:row>19</xdr:row>
      <xdr:rowOff>47625</xdr:rowOff>
    </xdr:to>
    <xdr:sp>
      <xdr:nvSpPr>
        <xdr:cNvPr id="10" name="Rectangle 10"/>
        <xdr:cNvSpPr>
          <a:spLocks/>
        </xdr:cNvSpPr>
      </xdr:nvSpPr>
      <xdr:spPr>
        <a:xfrm>
          <a:off x="5724525" y="2676525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třicet čtyři</a:t>
          </a:r>
        </a:p>
      </xdr:txBody>
    </xdr:sp>
    <xdr:clientData/>
  </xdr:twoCellAnchor>
  <xdr:twoCellAnchor>
    <xdr:from>
      <xdr:col>0</xdr:col>
      <xdr:colOff>314325</xdr:colOff>
      <xdr:row>20</xdr:row>
      <xdr:rowOff>123825</xdr:rowOff>
    </xdr:from>
    <xdr:to>
      <xdr:col>9</xdr:col>
      <xdr:colOff>38100</xdr:colOff>
      <xdr:row>24</xdr:row>
      <xdr:rowOff>19050</xdr:rowOff>
    </xdr:to>
    <xdr:sp>
      <xdr:nvSpPr>
        <xdr:cNvPr id="11" name="Rectangle 12"/>
        <xdr:cNvSpPr>
          <a:spLocks/>
        </xdr:cNvSpPr>
      </xdr:nvSpPr>
      <xdr:spPr>
        <a:xfrm>
          <a:off x="314325" y="336232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Jako poslední dopočítáme řád poslední číslice</a:t>
          </a:r>
        </a:p>
      </xdr:txBody>
    </xdr:sp>
    <xdr:clientData/>
  </xdr:twoCellAnchor>
  <xdr:twoCellAnchor>
    <xdr:from>
      <xdr:col>9</xdr:col>
      <xdr:colOff>152400</xdr:colOff>
      <xdr:row>22</xdr:row>
      <xdr:rowOff>19050</xdr:rowOff>
    </xdr:from>
    <xdr:to>
      <xdr:col>10</xdr:col>
      <xdr:colOff>76200</xdr:colOff>
      <xdr:row>23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5019675" y="3581400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9525</xdr:rowOff>
    </xdr:from>
    <xdr:to>
      <xdr:col>14</xdr:col>
      <xdr:colOff>47625</xdr:colOff>
      <xdr:row>23</xdr:row>
      <xdr:rowOff>133350</xdr:rowOff>
    </xdr:to>
    <xdr:sp>
      <xdr:nvSpPr>
        <xdr:cNvPr id="13" name="Rectangle 14"/>
        <xdr:cNvSpPr>
          <a:spLocks/>
        </xdr:cNvSpPr>
      </xdr:nvSpPr>
      <xdr:spPr>
        <a:xfrm>
          <a:off x="5724525" y="3409950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desetitisíciny</a:t>
          </a:r>
        </a:p>
      </xdr:txBody>
    </xdr:sp>
    <xdr:clientData/>
  </xdr:twoCellAnchor>
  <xdr:twoCellAnchor>
    <xdr:from>
      <xdr:col>0</xdr:col>
      <xdr:colOff>323850</xdr:colOff>
      <xdr:row>26</xdr:row>
      <xdr:rowOff>142875</xdr:rowOff>
    </xdr:from>
    <xdr:to>
      <xdr:col>5</xdr:col>
      <xdr:colOff>66675</xdr:colOff>
      <xdr:row>29</xdr:row>
      <xdr:rowOff>104775</xdr:rowOff>
    </xdr:to>
    <xdr:sp>
      <xdr:nvSpPr>
        <xdr:cNvPr id="14" name="Rectangle 16"/>
        <xdr:cNvSpPr>
          <a:spLocks/>
        </xdr:cNvSpPr>
      </xdr:nvSpPr>
      <xdr:spPr>
        <a:xfrm>
          <a:off x="323850" y="4352925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šedesát sedm</a:t>
          </a:r>
        </a:p>
      </xdr:txBody>
    </xdr:sp>
    <xdr:clientData/>
  </xdr:twoCellAnchor>
  <xdr:twoCellAnchor>
    <xdr:from>
      <xdr:col>4</xdr:col>
      <xdr:colOff>523875</xdr:colOff>
      <xdr:row>26</xdr:row>
      <xdr:rowOff>142875</xdr:rowOff>
    </xdr:from>
    <xdr:to>
      <xdr:col>8</xdr:col>
      <xdr:colOff>457200</xdr:colOff>
      <xdr:row>29</xdr:row>
      <xdr:rowOff>104775</xdr:rowOff>
    </xdr:to>
    <xdr:sp>
      <xdr:nvSpPr>
        <xdr:cNvPr id="15" name="Rectangle 19"/>
        <xdr:cNvSpPr>
          <a:spLocks/>
        </xdr:cNvSpPr>
      </xdr:nvSpPr>
      <xdr:spPr>
        <a:xfrm>
          <a:off x="2476500" y="4352925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celých</a:t>
          </a:r>
        </a:p>
      </xdr:txBody>
    </xdr:sp>
    <xdr:clientData/>
  </xdr:twoCellAnchor>
  <xdr:twoCellAnchor>
    <xdr:from>
      <xdr:col>6</xdr:col>
      <xdr:colOff>504825</xdr:colOff>
      <xdr:row>26</xdr:row>
      <xdr:rowOff>142875</xdr:rowOff>
    </xdr:from>
    <xdr:to>
      <xdr:col>10</xdr:col>
      <xdr:colOff>304800</xdr:colOff>
      <xdr:row>29</xdr:row>
      <xdr:rowOff>104775</xdr:rowOff>
    </xdr:to>
    <xdr:sp>
      <xdr:nvSpPr>
        <xdr:cNvPr id="16" name="Rectangle 20"/>
        <xdr:cNvSpPr>
          <a:spLocks/>
        </xdr:cNvSpPr>
      </xdr:nvSpPr>
      <xdr:spPr>
        <a:xfrm>
          <a:off x="3543300" y="4352925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třicet čtyři</a:t>
          </a:r>
        </a:p>
      </xdr:txBody>
    </xdr:sp>
    <xdr:clientData/>
  </xdr:twoCellAnchor>
  <xdr:twoCellAnchor>
    <xdr:from>
      <xdr:col>9</xdr:col>
      <xdr:colOff>247650</xdr:colOff>
      <xdr:row>26</xdr:row>
      <xdr:rowOff>142875</xdr:rowOff>
    </xdr:from>
    <xdr:to>
      <xdr:col>13</xdr:col>
      <xdr:colOff>47625</xdr:colOff>
      <xdr:row>29</xdr:row>
      <xdr:rowOff>104775</xdr:rowOff>
    </xdr:to>
    <xdr:sp>
      <xdr:nvSpPr>
        <xdr:cNvPr id="17" name="Rectangle 21"/>
        <xdr:cNvSpPr>
          <a:spLocks/>
        </xdr:cNvSpPr>
      </xdr:nvSpPr>
      <xdr:spPr>
        <a:xfrm>
          <a:off x="5114925" y="4352925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desetitisíciny</a:t>
          </a:r>
        </a:p>
      </xdr:txBody>
    </xdr:sp>
    <xdr:clientData/>
  </xdr:twoCellAnchor>
  <xdr:twoCellAnchor>
    <xdr:from>
      <xdr:col>0</xdr:col>
      <xdr:colOff>314325</xdr:colOff>
      <xdr:row>7</xdr:row>
      <xdr:rowOff>38100</xdr:rowOff>
    </xdr:from>
    <xdr:to>
      <xdr:col>9</xdr:col>
      <xdr:colOff>38100</xdr:colOff>
      <xdr:row>10</xdr:row>
      <xdr:rowOff>95250</xdr:rowOff>
    </xdr:to>
    <xdr:sp>
      <xdr:nvSpPr>
        <xdr:cNvPr id="18" name="Rectangle 22"/>
        <xdr:cNvSpPr>
          <a:spLocks/>
        </xdr:cNvSpPr>
      </xdr:nvSpPr>
      <xdr:spPr>
        <a:xfrm>
          <a:off x="314325" y="117157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Nejprve přečteme číslo před desetinnou čárkou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114300</xdr:rowOff>
    </xdr:from>
    <xdr:to>
      <xdr:col>14</xdr:col>
      <xdr:colOff>47625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33375" y="114300"/>
          <a:ext cx="7629525" cy="819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Zapiš číslo: Devět celých osm set dvacet čtyři stotisícin</a:t>
          </a:r>
        </a:p>
      </xdr:txBody>
    </xdr:sp>
    <xdr:clientData/>
  </xdr:twoCellAnchor>
  <xdr:twoCellAnchor>
    <xdr:from>
      <xdr:col>0</xdr:col>
      <xdr:colOff>314325</xdr:colOff>
      <xdr:row>7</xdr:row>
      <xdr:rowOff>38100</xdr:rowOff>
    </xdr:from>
    <xdr:to>
      <xdr:col>9</xdr:col>
      <xdr:colOff>38100</xdr:colOff>
      <xdr:row>10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314325" y="117157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Nejprve přečteme číslo před desetinnou čárkou</a:t>
          </a:r>
        </a:p>
      </xdr:txBody>
    </xdr:sp>
    <xdr:clientData/>
  </xdr:twoCellAnchor>
  <xdr:twoCellAnchor>
    <xdr:from>
      <xdr:col>10</xdr:col>
      <xdr:colOff>247650</xdr:colOff>
      <xdr:row>7</xdr:row>
      <xdr:rowOff>85725</xdr:rowOff>
    </xdr:from>
    <xdr:to>
      <xdr:col>14</xdr:col>
      <xdr:colOff>47625</xdr:colOff>
      <xdr:row>10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5724525" y="1219200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133350</xdr:colOff>
      <xdr:row>8</xdr:row>
      <xdr:rowOff>76200</xdr:rowOff>
    </xdr:from>
    <xdr:to>
      <xdr:col>10</xdr:col>
      <xdr:colOff>57150</xdr:colOff>
      <xdr:row>9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5000625" y="1371600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11</xdr:row>
      <xdr:rowOff>114300</xdr:rowOff>
    </xdr:from>
    <xdr:to>
      <xdr:col>9</xdr:col>
      <xdr:colOff>38100</xdr:colOff>
      <xdr:row>15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14325" y="189547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Potom doplníme desetinnou čárku</a:t>
          </a:r>
        </a:p>
      </xdr:txBody>
    </xdr:sp>
    <xdr:clientData/>
  </xdr:twoCellAnchor>
  <xdr:twoCellAnchor>
    <xdr:from>
      <xdr:col>9</xdr:col>
      <xdr:colOff>161925</xdr:colOff>
      <xdr:row>13</xdr:row>
      <xdr:rowOff>0</xdr:rowOff>
    </xdr:from>
    <xdr:to>
      <xdr:col>10</xdr:col>
      <xdr:colOff>85725</xdr:colOff>
      <xdr:row>13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029200" y="2105025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12</xdr:row>
      <xdr:rowOff>0</xdr:rowOff>
    </xdr:from>
    <xdr:to>
      <xdr:col>14</xdr:col>
      <xdr:colOff>47625</xdr:colOff>
      <xdr:row>14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5724525" y="1943100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  <xdr:twoCellAnchor>
    <xdr:from>
      <xdr:col>0</xdr:col>
      <xdr:colOff>314325</xdr:colOff>
      <xdr:row>16</xdr:row>
      <xdr:rowOff>38100</xdr:rowOff>
    </xdr:from>
    <xdr:to>
      <xdr:col>9</xdr:col>
      <xdr:colOff>38100</xdr:colOff>
      <xdr:row>19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314325" y="2628900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Dále spočítáme počet číslic: osm set dvacet čtyři.
To jsou tři číslice.</a:t>
          </a:r>
        </a:p>
      </xdr:txBody>
    </xdr:sp>
    <xdr:clientData/>
  </xdr:twoCellAnchor>
  <xdr:twoCellAnchor>
    <xdr:from>
      <xdr:col>9</xdr:col>
      <xdr:colOff>161925</xdr:colOff>
      <xdr:row>17</xdr:row>
      <xdr:rowOff>85725</xdr:rowOff>
    </xdr:from>
    <xdr:to>
      <xdr:col>10</xdr:col>
      <xdr:colOff>85725</xdr:colOff>
      <xdr:row>18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5029200" y="2838450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16</xdr:row>
      <xdr:rowOff>85725</xdr:rowOff>
    </xdr:from>
    <xdr:to>
      <xdr:col>14</xdr:col>
      <xdr:colOff>47625</xdr:colOff>
      <xdr:row>19</xdr:row>
      <xdr:rowOff>47625</xdr:rowOff>
    </xdr:to>
    <xdr:sp>
      <xdr:nvSpPr>
        <xdr:cNvPr id="10" name="Rectangle 10"/>
        <xdr:cNvSpPr>
          <a:spLocks/>
        </xdr:cNvSpPr>
      </xdr:nvSpPr>
      <xdr:spPr>
        <a:xfrm>
          <a:off x="5724525" y="2676525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824</a:t>
          </a:r>
        </a:p>
      </xdr:txBody>
    </xdr:sp>
    <xdr:clientData/>
  </xdr:twoCellAnchor>
  <xdr:twoCellAnchor>
    <xdr:from>
      <xdr:col>0</xdr:col>
      <xdr:colOff>314325</xdr:colOff>
      <xdr:row>20</xdr:row>
      <xdr:rowOff>123825</xdr:rowOff>
    </xdr:from>
    <xdr:to>
      <xdr:col>9</xdr:col>
      <xdr:colOff>38100</xdr:colOff>
      <xdr:row>24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314325" y="336232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Řád stotisícin je na pátém místě, tedy chybí dvě místa. Ta doplníme nulami za desetinnou čárkou.</a:t>
          </a:r>
        </a:p>
      </xdr:txBody>
    </xdr:sp>
    <xdr:clientData/>
  </xdr:twoCellAnchor>
  <xdr:twoCellAnchor>
    <xdr:from>
      <xdr:col>9</xdr:col>
      <xdr:colOff>152400</xdr:colOff>
      <xdr:row>22</xdr:row>
      <xdr:rowOff>19050</xdr:rowOff>
    </xdr:from>
    <xdr:to>
      <xdr:col>10</xdr:col>
      <xdr:colOff>76200</xdr:colOff>
      <xdr:row>23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019675" y="3581400"/>
          <a:ext cx="533400" cy="1428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9525</xdr:rowOff>
    </xdr:from>
    <xdr:to>
      <xdr:col>14</xdr:col>
      <xdr:colOff>47625</xdr:colOff>
      <xdr:row>23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5724525" y="3409950"/>
          <a:ext cx="2238375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00824</a:t>
          </a:r>
        </a:p>
      </xdr:txBody>
    </xdr:sp>
    <xdr:clientData/>
  </xdr:twoCellAnchor>
  <xdr:twoCellAnchor>
    <xdr:from>
      <xdr:col>0</xdr:col>
      <xdr:colOff>314325</xdr:colOff>
      <xdr:row>7</xdr:row>
      <xdr:rowOff>38100</xdr:rowOff>
    </xdr:from>
    <xdr:to>
      <xdr:col>9</xdr:col>
      <xdr:colOff>38100</xdr:colOff>
      <xdr:row>10</xdr:row>
      <xdr:rowOff>95250</xdr:rowOff>
    </xdr:to>
    <xdr:sp>
      <xdr:nvSpPr>
        <xdr:cNvPr id="14" name="Rectangle 18"/>
        <xdr:cNvSpPr>
          <a:spLocks/>
        </xdr:cNvSpPr>
      </xdr:nvSpPr>
      <xdr:spPr>
        <a:xfrm>
          <a:off x="314325" y="1171575"/>
          <a:ext cx="459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Nejprve zapíšeme číslo před slovem celých</a:t>
          </a:r>
        </a:p>
      </xdr:txBody>
    </xdr:sp>
    <xdr:clientData/>
  </xdr:twoCellAnchor>
  <xdr:twoCellAnchor>
    <xdr:from>
      <xdr:col>5</xdr:col>
      <xdr:colOff>447675</xdr:colOff>
      <xdr:row>26</xdr:row>
      <xdr:rowOff>123825</xdr:rowOff>
    </xdr:from>
    <xdr:to>
      <xdr:col>7</xdr:col>
      <xdr:colOff>533400</xdr:colOff>
      <xdr:row>29</xdr:row>
      <xdr:rowOff>85725</xdr:rowOff>
    </xdr:to>
    <xdr:sp>
      <xdr:nvSpPr>
        <xdr:cNvPr id="15" name="Rectangle 19"/>
        <xdr:cNvSpPr>
          <a:spLocks/>
        </xdr:cNvSpPr>
      </xdr:nvSpPr>
      <xdr:spPr>
        <a:xfrm>
          <a:off x="2943225" y="4333875"/>
          <a:ext cx="1238250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6</xdr:col>
      <xdr:colOff>190500</xdr:colOff>
      <xdr:row>26</xdr:row>
      <xdr:rowOff>123825</xdr:rowOff>
    </xdr:from>
    <xdr:to>
      <xdr:col>7</xdr:col>
      <xdr:colOff>514350</xdr:colOff>
      <xdr:row>29</xdr:row>
      <xdr:rowOff>85725</xdr:rowOff>
    </xdr:to>
    <xdr:sp>
      <xdr:nvSpPr>
        <xdr:cNvPr id="16" name="Rectangle 20"/>
        <xdr:cNvSpPr>
          <a:spLocks/>
        </xdr:cNvSpPr>
      </xdr:nvSpPr>
      <xdr:spPr>
        <a:xfrm>
          <a:off x="3228975" y="4333875"/>
          <a:ext cx="933450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  <xdr:twoCellAnchor>
    <xdr:from>
      <xdr:col>6</xdr:col>
      <xdr:colOff>371475</xdr:colOff>
      <xdr:row>26</xdr:row>
      <xdr:rowOff>123825</xdr:rowOff>
    </xdr:from>
    <xdr:to>
      <xdr:col>8</xdr:col>
      <xdr:colOff>238125</xdr:colOff>
      <xdr:row>29</xdr:row>
      <xdr:rowOff>85725</xdr:rowOff>
    </xdr:to>
    <xdr:sp>
      <xdr:nvSpPr>
        <xdr:cNvPr id="17" name="Rectangle 21"/>
        <xdr:cNvSpPr>
          <a:spLocks/>
        </xdr:cNvSpPr>
      </xdr:nvSpPr>
      <xdr:spPr>
        <a:xfrm>
          <a:off x="3409950" y="4333875"/>
          <a:ext cx="1085850" cy="447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00824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57150</xdr:rowOff>
    </xdr:from>
    <xdr:to>
      <xdr:col>11</xdr:col>
      <xdr:colOff>19050</xdr:colOff>
      <xdr:row>26</xdr:row>
      <xdr:rowOff>19050</xdr:rowOff>
    </xdr:to>
    <xdr:sp>
      <xdr:nvSpPr>
        <xdr:cNvPr id="1" name="Rectangle 4"/>
        <xdr:cNvSpPr>
          <a:spLocks/>
        </xdr:cNvSpPr>
      </xdr:nvSpPr>
      <xdr:spPr>
        <a:xfrm>
          <a:off x="238125" y="21907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4,780 5</a:t>
          </a:r>
        </a:p>
      </xdr:txBody>
    </xdr:sp>
    <xdr:clientData/>
  </xdr:twoCellAnchor>
  <xdr:twoCellAnchor>
    <xdr:from>
      <xdr:col>0</xdr:col>
      <xdr:colOff>314325</xdr:colOff>
      <xdr:row>1</xdr:row>
      <xdr:rowOff>142875</xdr:rowOff>
    </xdr:from>
    <xdr:to>
      <xdr:col>11</xdr:col>
      <xdr:colOff>95250</xdr:colOff>
      <xdr:row>26</xdr:row>
      <xdr:rowOff>104775</xdr:rowOff>
    </xdr:to>
    <xdr:sp>
      <xdr:nvSpPr>
        <xdr:cNvPr id="2" name="Rectangle 9"/>
        <xdr:cNvSpPr>
          <a:spLocks/>
        </xdr:cNvSpPr>
      </xdr:nvSpPr>
      <xdr:spPr>
        <a:xfrm>
          <a:off x="314325" y="30480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15,804</a:t>
          </a:r>
        </a:p>
      </xdr:txBody>
    </xdr:sp>
    <xdr:clientData/>
  </xdr:twoCellAnchor>
  <xdr:twoCellAnchor>
    <xdr:from>
      <xdr:col>0</xdr:col>
      <xdr:colOff>390525</xdr:colOff>
      <xdr:row>2</xdr:row>
      <xdr:rowOff>66675</xdr:rowOff>
    </xdr:from>
    <xdr:to>
      <xdr:col>11</xdr:col>
      <xdr:colOff>171450</xdr:colOff>
      <xdr:row>27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390525" y="39052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7,050 4</a:t>
          </a:r>
        </a:p>
      </xdr:txBody>
    </xdr:sp>
    <xdr:clientData/>
  </xdr:twoCellAnchor>
  <xdr:twoCellAnchor>
    <xdr:from>
      <xdr:col>0</xdr:col>
      <xdr:colOff>466725</xdr:colOff>
      <xdr:row>2</xdr:row>
      <xdr:rowOff>152400</xdr:rowOff>
    </xdr:from>
    <xdr:to>
      <xdr:col>11</xdr:col>
      <xdr:colOff>247650</xdr:colOff>
      <xdr:row>27</xdr:row>
      <xdr:rowOff>114300</xdr:rowOff>
    </xdr:to>
    <xdr:sp>
      <xdr:nvSpPr>
        <xdr:cNvPr id="4" name="Rectangle 11"/>
        <xdr:cNvSpPr>
          <a:spLocks/>
        </xdr:cNvSpPr>
      </xdr:nvSpPr>
      <xdr:spPr>
        <a:xfrm>
          <a:off x="466725" y="47625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1,009</a:t>
          </a:r>
        </a:p>
      </xdr:txBody>
    </xdr:sp>
    <xdr:clientData/>
  </xdr:twoCellAnchor>
  <xdr:twoCellAnchor>
    <xdr:from>
      <xdr:col>0</xdr:col>
      <xdr:colOff>542925</xdr:colOff>
      <xdr:row>3</xdr:row>
      <xdr:rowOff>76200</xdr:rowOff>
    </xdr:from>
    <xdr:to>
      <xdr:col>11</xdr:col>
      <xdr:colOff>323850</xdr:colOff>
      <xdr:row>28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542925" y="56197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17,048 02</a:t>
          </a:r>
        </a:p>
      </xdr:txBody>
    </xdr:sp>
    <xdr:clientData/>
  </xdr:twoCellAnchor>
  <xdr:twoCellAnchor>
    <xdr:from>
      <xdr:col>1</xdr:col>
      <xdr:colOff>9525</xdr:colOff>
      <xdr:row>3</xdr:row>
      <xdr:rowOff>152400</xdr:rowOff>
    </xdr:from>
    <xdr:to>
      <xdr:col>11</xdr:col>
      <xdr:colOff>400050</xdr:colOff>
      <xdr:row>28</xdr:row>
      <xdr:rowOff>114300</xdr:rowOff>
    </xdr:to>
    <xdr:sp>
      <xdr:nvSpPr>
        <xdr:cNvPr id="6" name="Rectangle 13"/>
        <xdr:cNvSpPr>
          <a:spLocks/>
        </xdr:cNvSpPr>
      </xdr:nvSpPr>
      <xdr:spPr>
        <a:xfrm>
          <a:off x="619125" y="63817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8,000 46</a:t>
          </a:r>
        </a:p>
      </xdr:txBody>
    </xdr:sp>
    <xdr:clientData/>
  </xdr:twoCellAnchor>
  <xdr:twoCellAnchor>
    <xdr:from>
      <xdr:col>1</xdr:col>
      <xdr:colOff>85725</xdr:colOff>
      <xdr:row>4</xdr:row>
      <xdr:rowOff>76200</xdr:rowOff>
    </xdr:from>
    <xdr:to>
      <xdr:col>11</xdr:col>
      <xdr:colOff>476250</xdr:colOff>
      <xdr:row>29</xdr:row>
      <xdr:rowOff>38100</xdr:rowOff>
    </xdr:to>
    <xdr:sp>
      <xdr:nvSpPr>
        <xdr:cNvPr id="7" name="Rectangle 14"/>
        <xdr:cNvSpPr>
          <a:spLocks/>
        </xdr:cNvSpPr>
      </xdr:nvSpPr>
      <xdr:spPr>
        <a:xfrm>
          <a:off x="695325" y="72390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93,023 06</a:t>
          </a:r>
        </a:p>
      </xdr:txBody>
    </xdr:sp>
    <xdr:clientData/>
  </xdr:twoCellAnchor>
  <xdr:twoCellAnchor>
    <xdr:from>
      <xdr:col>1</xdr:col>
      <xdr:colOff>161925</xdr:colOff>
      <xdr:row>5</xdr:row>
      <xdr:rowOff>0</xdr:rowOff>
    </xdr:from>
    <xdr:to>
      <xdr:col>11</xdr:col>
      <xdr:colOff>552450</xdr:colOff>
      <xdr:row>29</xdr:row>
      <xdr:rowOff>123825</xdr:rowOff>
    </xdr:to>
    <xdr:sp>
      <xdr:nvSpPr>
        <xdr:cNvPr id="8" name="Rectangle 17"/>
        <xdr:cNvSpPr>
          <a:spLocks/>
        </xdr:cNvSpPr>
      </xdr:nvSpPr>
      <xdr:spPr>
        <a:xfrm>
          <a:off x="771525" y="80962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3,120 006</a:t>
          </a:r>
        </a:p>
      </xdr:txBody>
    </xdr:sp>
    <xdr:clientData/>
  </xdr:twoCellAnchor>
  <xdr:twoCellAnchor>
    <xdr:from>
      <xdr:col>1</xdr:col>
      <xdr:colOff>238125</xdr:colOff>
      <xdr:row>5</xdr:row>
      <xdr:rowOff>85725</xdr:rowOff>
    </xdr:from>
    <xdr:to>
      <xdr:col>12</xdr:col>
      <xdr:colOff>19050</xdr:colOff>
      <xdr:row>30</xdr:row>
      <xdr:rowOff>47625</xdr:rowOff>
    </xdr:to>
    <xdr:sp>
      <xdr:nvSpPr>
        <xdr:cNvPr id="9" name="Rectangle 18"/>
        <xdr:cNvSpPr>
          <a:spLocks/>
        </xdr:cNvSpPr>
      </xdr:nvSpPr>
      <xdr:spPr>
        <a:xfrm>
          <a:off x="847725" y="89535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77,008 06</a:t>
          </a:r>
        </a:p>
      </xdr:txBody>
    </xdr:sp>
    <xdr:clientData/>
  </xdr:twoCellAnchor>
  <xdr:twoCellAnchor>
    <xdr:from>
      <xdr:col>1</xdr:col>
      <xdr:colOff>304800</xdr:colOff>
      <xdr:row>6</xdr:row>
      <xdr:rowOff>0</xdr:rowOff>
    </xdr:from>
    <xdr:to>
      <xdr:col>12</xdr:col>
      <xdr:colOff>85725</xdr:colOff>
      <xdr:row>30</xdr:row>
      <xdr:rowOff>123825</xdr:rowOff>
    </xdr:to>
    <xdr:sp>
      <xdr:nvSpPr>
        <xdr:cNvPr id="10" name="Rectangle 19"/>
        <xdr:cNvSpPr>
          <a:spLocks/>
        </xdr:cNvSpPr>
      </xdr:nvSpPr>
      <xdr:spPr>
        <a:xfrm>
          <a:off x="914400" y="97155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0" b="1" i="0" u="none" baseline="0">
              <a:latin typeface="Arial"/>
              <a:ea typeface="Arial"/>
              <a:cs typeface="Arial"/>
            </a:rPr>
            <a:t>9,007 6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57150</xdr:rowOff>
    </xdr:from>
    <xdr:to>
      <xdr:col>11</xdr:col>
      <xdr:colOff>19050</xdr:colOff>
      <xdr:row>26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38125" y="21907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4800" b="1" i="0" u="none" baseline="0">
              <a:latin typeface="Arial"/>
              <a:ea typeface="Arial"/>
              <a:cs typeface="Arial"/>
            </a:rPr>
            <a:t>Devět celých osm tisíc třicet čtyři miliontiny</a:t>
          </a:r>
        </a:p>
      </xdr:txBody>
    </xdr:sp>
    <xdr:clientData/>
  </xdr:twoCellAnchor>
  <xdr:twoCellAnchor>
    <xdr:from>
      <xdr:col>0</xdr:col>
      <xdr:colOff>323850</xdr:colOff>
      <xdr:row>1</xdr:row>
      <xdr:rowOff>142875</xdr:rowOff>
    </xdr:from>
    <xdr:to>
      <xdr:col>11</xdr:col>
      <xdr:colOff>104775</xdr:colOff>
      <xdr:row>26</xdr:row>
      <xdr:rowOff>104775</xdr:rowOff>
    </xdr:to>
    <xdr:sp>
      <xdr:nvSpPr>
        <xdr:cNvPr id="2" name="Rectangle 11"/>
        <xdr:cNvSpPr>
          <a:spLocks/>
        </xdr:cNvSpPr>
      </xdr:nvSpPr>
      <xdr:spPr>
        <a:xfrm>
          <a:off x="323850" y="30480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Šestnáct celých dvacet čtyři tisíc sedmdesát devět stotisícin</a:t>
          </a:r>
        </a:p>
      </xdr:txBody>
    </xdr:sp>
    <xdr:clientData/>
  </xdr:twoCellAnchor>
  <xdr:twoCellAnchor>
    <xdr:from>
      <xdr:col>0</xdr:col>
      <xdr:colOff>400050</xdr:colOff>
      <xdr:row>2</xdr:row>
      <xdr:rowOff>57150</xdr:rowOff>
    </xdr:from>
    <xdr:to>
      <xdr:col>11</xdr:col>
      <xdr:colOff>180975</xdr:colOff>
      <xdr:row>27</xdr:row>
      <xdr:rowOff>19050</xdr:rowOff>
    </xdr:to>
    <xdr:sp>
      <xdr:nvSpPr>
        <xdr:cNvPr id="3" name="Rectangle 12"/>
        <xdr:cNvSpPr>
          <a:spLocks/>
        </xdr:cNvSpPr>
      </xdr:nvSpPr>
      <xdr:spPr>
        <a:xfrm>
          <a:off x="400050" y="38100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Osm celých pět set dvacet jedna
tisícina</a:t>
          </a:r>
        </a:p>
      </xdr:txBody>
    </xdr:sp>
    <xdr:clientData/>
  </xdr:twoCellAnchor>
  <xdr:twoCellAnchor>
    <xdr:from>
      <xdr:col>0</xdr:col>
      <xdr:colOff>485775</xdr:colOff>
      <xdr:row>2</xdr:row>
      <xdr:rowOff>133350</xdr:rowOff>
    </xdr:from>
    <xdr:to>
      <xdr:col>11</xdr:col>
      <xdr:colOff>266700</xdr:colOff>
      <xdr:row>27</xdr:row>
      <xdr:rowOff>95250</xdr:rowOff>
    </xdr:to>
    <xdr:sp>
      <xdr:nvSpPr>
        <xdr:cNvPr id="4" name="Rectangle 13"/>
        <xdr:cNvSpPr>
          <a:spLocks/>
        </xdr:cNvSpPr>
      </xdr:nvSpPr>
      <xdr:spPr>
        <a:xfrm>
          <a:off x="485775" y="45720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Dvě stě celých pět tisíc osm set sedmdesát tři stotisícin</a:t>
          </a:r>
        </a:p>
      </xdr:txBody>
    </xdr:sp>
    <xdr:clientData/>
  </xdr:twoCellAnchor>
  <xdr:twoCellAnchor>
    <xdr:from>
      <xdr:col>0</xdr:col>
      <xdr:colOff>561975</xdr:colOff>
      <xdr:row>3</xdr:row>
      <xdr:rowOff>57150</xdr:rowOff>
    </xdr:from>
    <xdr:to>
      <xdr:col>11</xdr:col>
      <xdr:colOff>342900</xdr:colOff>
      <xdr:row>28</xdr:row>
      <xdr:rowOff>19050</xdr:rowOff>
    </xdr:to>
    <xdr:sp>
      <xdr:nvSpPr>
        <xdr:cNvPr id="5" name="Rectangle 14"/>
        <xdr:cNvSpPr>
          <a:spLocks/>
        </xdr:cNvSpPr>
      </xdr:nvSpPr>
      <xdr:spPr>
        <a:xfrm>
          <a:off x="561975" y="54292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Jedna celá čtyři desetitisíciny</a:t>
          </a:r>
        </a:p>
      </xdr:txBody>
    </xdr:sp>
    <xdr:clientData/>
  </xdr:twoCellAnchor>
  <xdr:twoCellAnchor>
    <xdr:from>
      <xdr:col>1</xdr:col>
      <xdr:colOff>38100</xdr:colOff>
      <xdr:row>3</xdr:row>
      <xdr:rowOff>133350</xdr:rowOff>
    </xdr:from>
    <xdr:to>
      <xdr:col>11</xdr:col>
      <xdr:colOff>428625</xdr:colOff>
      <xdr:row>28</xdr:row>
      <xdr:rowOff>95250</xdr:rowOff>
    </xdr:to>
    <xdr:sp>
      <xdr:nvSpPr>
        <xdr:cNvPr id="6" name="Rectangle 15"/>
        <xdr:cNvSpPr>
          <a:spLocks/>
        </xdr:cNvSpPr>
      </xdr:nvSpPr>
      <xdr:spPr>
        <a:xfrm>
          <a:off x="647700" y="61912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Deset celých šedesát osm tisícin</a:t>
          </a:r>
        </a:p>
      </xdr:txBody>
    </xdr:sp>
    <xdr:clientData/>
  </xdr:twoCellAnchor>
  <xdr:twoCellAnchor>
    <xdr:from>
      <xdr:col>1</xdr:col>
      <xdr:colOff>114300</xdr:colOff>
      <xdr:row>4</xdr:row>
      <xdr:rowOff>47625</xdr:rowOff>
    </xdr:from>
    <xdr:to>
      <xdr:col>11</xdr:col>
      <xdr:colOff>504825</xdr:colOff>
      <xdr:row>29</xdr:row>
      <xdr:rowOff>9525</xdr:rowOff>
    </xdr:to>
    <xdr:sp>
      <xdr:nvSpPr>
        <xdr:cNvPr id="7" name="Rectangle 16"/>
        <xdr:cNvSpPr>
          <a:spLocks/>
        </xdr:cNvSpPr>
      </xdr:nvSpPr>
      <xdr:spPr>
        <a:xfrm>
          <a:off x="723900" y="695325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Osmnáct celých padesát sedm miliontin</a:t>
          </a:r>
        </a:p>
      </xdr:txBody>
    </xdr:sp>
    <xdr:clientData/>
  </xdr:twoCellAnchor>
  <xdr:twoCellAnchor>
    <xdr:from>
      <xdr:col>1</xdr:col>
      <xdr:colOff>200025</xdr:colOff>
      <xdr:row>4</xdr:row>
      <xdr:rowOff>133350</xdr:rowOff>
    </xdr:from>
    <xdr:to>
      <xdr:col>11</xdr:col>
      <xdr:colOff>590550</xdr:colOff>
      <xdr:row>29</xdr:row>
      <xdr:rowOff>95250</xdr:rowOff>
    </xdr:to>
    <xdr:sp>
      <xdr:nvSpPr>
        <xdr:cNvPr id="8" name="Rectangle 17"/>
        <xdr:cNvSpPr>
          <a:spLocks/>
        </xdr:cNvSpPr>
      </xdr:nvSpPr>
      <xdr:spPr>
        <a:xfrm>
          <a:off x="809625" y="78105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Nula celá šestnáct desetitisícin</a:t>
          </a:r>
        </a:p>
      </xdr:txBody>
    </xdr:sp>
    <xdr:clientData/>
  </xdr:twoCellAnchor>
  <xdr:twoCellAnchor>
    <xdr:from>
      <xdr:col>1</xdr:col>
      <xdr:colOff>276225</xdr:colOff>
      <xdr:row>5</xdr:row>
      <xdr:rowOff>47625</xdr:rowOff>
    </xdr:from>
    <xdr:to>
      <xdr:col>12</xdr:col>
      <xdr:colOff>57150</xdr:colOff>
      <xdr:row>30</xdr:row>
      <xdr:rowOff>9525</xdr:rowOff>
    </xdr:to>
    <xdr:sp>
      <xdr:nvSpPr>
        <xdr:cNvPr id="9" name="Rectangle 18"/>
        <xdr:cNvSpPr>
          <a:spLocks/>
        </xdr:cNvSpPr>
      </xdr:nvSpPr>
      <xdr:spPr>
        <a:xfrm>
          <a:off x="885825" y="85725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Sedm celých osmdesát stotisícin</a:t>
          </a:r>
        </a:p>
      </xdr:txBody>
    </xdr:sp>
    <xdr:clientData/>
  </xdr:twoCellAnchor>
  <xdr:twoCellAnchor>
    <xdr:from>
      <xdr:col>1</xdr:col>
      <xdr:colOff>352425</xdr:colOff>
      <xdr:row>5</xdr:row>
      <xdr:rowOff>123825</xdr:rowOff>
    </xdr:from>
    <xdr:to>
      <xdr:col>12</xdr:col>
      <xdr:colOff>133350</xdr:colOff>
      <xdr:row>30</xdr:row>
      <xdr:rowOff>85725</xdr:rowOff>
    </xdr:to>
    <xdr:sp>
      <xdr:nvSpPr>
        <xdr:cNvPr id="10" name="Rectangle 19"/>
        <xdr:cNvSpPr>
          <a:spLocks/>
        </xdr:cNvSpPr>
      </xdr:nvSpPr>
      <xdr:spPr>
        <a:xfrm>
          <a:off x="962025" y="933450"/>
          <a:ext cx="64865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3000" b="1" i="0" u="none" baseline="0">
              <a:latin typeface="Arial"/>
              <a:ea typeface="Arial"/>
              <a:cs typeface="Arial"/>
            </a:rPr>
            <a:t>
Padesát celých devět tisícin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3800475</xdr:colOff>
      <xdr:row>0</xdr:row>
      <xdr:rowOff>0</xdr:rowOff>
    </xdr:from>
    <xdr:to>
      <xdr:col>0</xdr:col>
      <xdr:colOff>4371975</xdr:colOff>
      <xdr:row>1</xdr:row>
      <xdr:rowOff>209550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00475" y="0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3848100</xdr:colOff>
      <xdr:row>0</xdr:row>
      <xdr:rowOff>9525</xdr:rowOff>
    </xdr:from>
    <xdr:to>
      <xdr:col>2</xdr:col>
      <xdr:colOff>4419600</xdr:colOff>
      <xdr:row>1</xdr:row>
      <xdr:rowOff>209550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858250" y="9525"/>
          <a:ext cx="571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3800475</xdr:colOff>
      <xdr:row>0</xdr:row>
      <xdr:rowOff>0</xdr:rowOff>
    </xdr:from>
    <xdr:to>
      <xdr:col>0</xdr:col>
      <xdr:colOff>4371975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00475" y="0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3848100</xdr:colOff>
      <xdr:row>0</xdr:row>
      <xdr:rowOff>9525</xdr:rowOff>
    </xdr:from>
    <xdr:to>
      <xdr:col>2</xdr:col>
      <xdr:colOff>4419600</xdr:colOff>
      <xdr:row>1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58250" y="9525"/>
          <a:ext cx="571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3800475</xdr:colOff>
      <xdr:row>0</xdr:row>
      <xdr:rowOff>0</xdr:rowOff>
    </xdr:from>
    <xdr:to>
      <xdr:col>0</xdr:col>
      <xdr:colOff>4371975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00475" y="0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3848100</xdr:colOff>
      <xdr:row>0</xdr:row>
      <xdr:rowOff>9525</xdr:rowOff>
    </xdr:from>
    <xdr:to>
      <xdr:col>2</xdr:col>
      <xdr:colOff>4419600</xdr:colOff>
      <xdr:row>1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58250" y="9525"/>
          <a:ext cx="571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3"/>
  </sheetPr>
  <dimension ref="B2:D35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1.421875" style="11" customWidth="1"/>
    <col min="2" max="2" width="8.140625" style="11" customWidth="1"/>
    <col min="3" max="3" width="4.8515625" style="11" customWidth="1"/>
    <col min="4" max="7" width="8.140625" style="11" customWidth="1"/>
    <col min="8" max="16384" width="9.140625" style="11" customWidth="1"/>
  </cols>
  <sheetData>
    <row r="2" ht="12.75">
      <c r="B2" s="12" t="s">
        <v>57</v>
      </c>
    </row>
    <row r="3" ht="12.75">
      <c r="B3" s="12"/>
    </row>
    <row r="4" ht="12.75">
      <c r="B4" s="12" t="s">
        <v>58</v>
      </c>
    </row>
    <row r="6" spans="2:4" ht="12.75">
      <c r="B6" s="12" t="s">
        <v>183</v>
      </c>
      <c r="D6" s="11" t="s">
        <v>149</v>
      </c>
    </row>
    <row r="8" spans="2:4" ht="12.75">
      <c r="B8" s="12" t="s">
        <v>184</v>
      </c>
      <c r="D8" s="11" t="s">
        <v>180</v>
      </c>
    </row>
    <row r="10" spans="2:4" ht="12.75">
      <c r="B10" s="12" t="s">
        <v>185</v>
      </c>
      <c r="D10" s="11" t="s">
        <v>147</v>
      </c>
    </row>
    <row r="12" spans="2:4" ht="12.75">
      <c r="B12" s="12" t="s">
        <v>101</v>
      </c>
      <c r="D12" s="11" t="s">
        <v>151</v>
      </c>
    </row>
    <row r="13" ht="12.75">
      <c r="D13" s="11" t="s">
        <v>102</v>
      </c>
    </row>
    <row r="15" spans="2:4" ht="12.75">
      <c r="B15" s="12" t="s">
        <v>186</v>
      </c>
      <c r="D15" s="11" t="s">
        <v>59</v>
      </c>
    </row>
    <row r="16" ht="12.75">
      <c r="D16" s="11" t="s">
        <v>104</v>
      </c>
    </row>
    <row r="17" ht="12.75">
      <c r="D17" s="11" t="s">
        <v>181</v>
      </c>
    </row>
    <row r="18" ht="12.75">
      <c r="D18" s="11" t="s">
        <v>60</v>
      </c>
    </row>
    <row r="19" ht="12.75">
      <c r="D19" s="11" t="s">
        <v>146</v>
      </c>
    </row>
    <row r="20" ht="12.75">
      <c r="D20" s="11" t="s">
        <v>61</v>
      </c>
    </row>
    <row r="22" spans="2:4" ht="12.75">
      <c r="B22" s="12" t="s">
        <v>187</v>
      </c>
      <c r="D22" s="11" t="s">
        <v>122</v>
      </c>
    </row>
    <row r="23" spans="2:4" ht="12.75">
      <c r="B23" s="12"/>
      <c r="D23" s="11" t="s">
        <v>182</v>
      </c>
    </row>
    <row r="24" ht="12.75">
      <c r="D24" s="11" t="s">
        <v>103</v>
      </c>
    </row>
    <row r="25" ht="12.75">
      <c r="D25" s="11" t="s">
        <v>62</v>
      </c>
    </row>
    <row r="26" ht="12.75">
      <c r="D26" s="11" t="s">
        <v>63</v>
      </c>
    </row>
    <row r="28" spans="2:4" ht="12.75">
      <c r="B28" s="12" t="s">
        <v>188</v>
      </c>
      <c r="D28" s="11" t="s">
        <v>105</v>
      </c>
    </row>
    <row r="29" ht="12.75">
      <c r="D29" s="11" t="s">
        <v>168</v>
      </c>
    </row>
    <row r="30" ht="12.75">
      <c r="D30" s="11" t="s">
        <v>150</v>
      </c>
    </row>
    <row r="32" spans="2:4" ht="12.75">
      <c r="B32" s="12" t="s">
        <v>123</v>
      </c>
      <c r="D32" s="11" t="s">
        <v>64</v>
      </c>
    </row>
    <row r="33" ht="12.75">
      <c r="D33" s="11" t="s">
        <v>148</v>
      </c>
    </row>
    <row r="35" spans="2:4" ht="12.75">
      <c r="B35" s="12" t="s">
        <v>189</v>
      </c>
      <c r="D35" s="11" t="s">
        <v>169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tabColor indexed="10"/>
  </sheetPr>
  <dimension ref="A1:X50"/>
  <sheetViews>
    <sheetView showGridLines="0" zoomScale="50" zoomScaleNormal="50" workbookViewId="0" topLeftCell="A1">
      <selection activeCell="A1" sqref="A1"/>
    </sheetView>
  </sheetViews>
  <sheetFormatPr defaultColWidth="9.140625" defaultRowHeight="12.75"/>
  <cols>
    <col min="1" max="24" width="8.421875" style="37" customWidth="1"/>
    <col min="25" max="16384" width="9.140625" style="37" customWidth="1"/>
  </cols>
  <sheetData>
    <row r="1" spans="1:24" ht="15.75" customHeight="1">
      <c r="A1" s="34"/>
      <c r="B1" s="35"/>
      <c r="C1" s="35"/>
      <c r="D1" s="35"/>
      <c r="E1" s="35"/>
      <c r="F1" s="36"/>
      <c r="G1" s="34"/>
      <c r="H1" s="35"/>
      <c r="I1" s="35"/>
      <c r="J1" s="35"/>
      <c r="K1" s="35"/>
      <c r="L1" s="36"/>
      <c r="M1" s="34"/>
      <c r="N1" s="35"/>
      <c r="O1" s="35"/>
      <c r="P1" s="35"/>
      <c r="Q1" s="35"/>
      <c r="R1" s="36"/>
      <c r="S1" s="34"/>
      <c r="T1" s="35"/>
      <c r="U1" s="35"/>
      <c r="V1" s="35"/>
      <c r="W1" s="35"/>
      <c r="X1" s="36"/>
    </row>
    <row r="2" spans="1:24" ht="15.75" customHeight="1">
      <c r="A2" s="66" t="s">
        <v>18</v>
      </c>
      <c r="B2" s="67"/>
      <c r="C2" s="67"/>
      <c r="D2" s="67"/>
      <c r="E2" s="67"/>
      <c r="F2" s="68"/>
      <c r="G2" s="64">
        <v>2.4</v>
      </c>
      <c r="H2" s="64"/>
      <c r="I2" s="64"/>
      <c r="J2" s="64"/>
      <c r="K2" s="64"/>
      <c r="L2" s="65"/>
      <c r="M2" s="66" t="s">
        <v>28</v>
      </c>
      <c r="N2" s="67"/>
      <c r="O2" s="67"/>
      <c r="P2" s="67"/>
      <c r="Q2" s="67"/>
      <c r="R2" s="68"/>
      <c r="S2" s="64">
        <v>5.7</v>
      </c>
      <c r="T2" s="64"/>
      <c r="U2" s="64"/>
      <c r="V2" s="64"/>
      <c r="W2" s="64"/>
      <c r="X2" s="65"/>
    </row>
    <row r="3" spans="1:24" ht="15.75" customHeight="1">
      <c r="A3" s="66"/>
      <c r="B3" s="67"/>
      <c r="C3" s="67"/>
      <c r="D3" s="67"/>
      <c r="E3" s="67"/>
      <c r="F3" s="68"/>
      <c r="G3" s="64"/>
      <c r="H3" s="64"/>
      <c r="I3" s="64"/>
      <c r="J3" s="64"/>
      <c r="K3" s="64"/>
      <c r="L3" s="65"/>
      <c r="M3" s="66"/>
      <c r="N3" s="67"/>
      <c r="O3" s="67"/>
      <c r="P3" s="67"/>
      <c r="Q3" s="67"/>
      <c r="R3" s="68"/>
      <c r="S3" s="64"/>
      <c r="T3" s="64"/>
      <c r="U3" s="64"/>
      <c r="V3" s="64"/>
      <c r="W3" s="64"/>
      <c r="X3" s="65"/>
    </row>
    <row r="4" spans="1:24" ht="15.75" customHeight="1">
      <c r="A4" s="66"/>
      <c r="B4" s="67"/>
      <c r="C4" s="67"/>
      <c r="D4" s="67"/>
      <c r="E4" s="67"/>
      <c r="F4" s="68"/>
      <c r="G4" s="64"/>
      <c r="H4" s="64"/>
      <c r="I4" s="64"/>
      <c r="J4" s="64"/>
      <c r="K4" s="64"/>
      <c r="L4" s="65"/>
      <c r="M4" s="66"/>
      <c r="N4" s="67"/>
      <c r="O4" s="67"/>
      <c r="P4" s="67"/>
      <c r="Q4" s="67"/>
      <c r="R4" s="68"/>
      <c r="S4" s="64"/>
      <c r="T4" s="64"/>
      <c r="U4" s="64"/>
      <c r="V4" s="64"/>
      <c r="W4" s="64"/>
      <c r="X4" s="65"/>
    </row>
    <row r="5" spans="1:24" ht="15.75" customHeight="1">
      <c r="A5" s="38"/>
      <c r="B5" s="39"/>
      <c r="C5" s="39"/>
      <c r="D5" s="39"/>
      <c r="E5" s="39"/>
      <c r="F5" s="40"/>
      <c r="G5" s="38"/>
      <c r="H5" s="39"/>
      <c r="I5" s="39"/>
      <c r="J5" s="39"/>
      <c r="K5" s="39"/>
      <c r="L5" s="40"/>
      <c r="M5" s="38"/>
      <c r="N5" s="39"/>
      <c r="O5" s="39"/>
      <c r="P5" s="39"/>
      <c r="Q5" s="39"/>
      <c r="R5" s="40"/>
      <c r="S5" s="38"/>
      <c r="T5" s="39"/>
      <c r="U5" s="39"/>
      <c r="V5" s="39"/>
      <c r="W5" s="39"/>
      <c r="X5" s="40"/>
    </row>
    <row r="6" spans="1:24" ht="15.75" customHeight="1">
      <c r="A6" s="41"/>
      <c r="B6" s="42"/>
      <c r="C6" s="42"/>
      <c r="D6" s="42"/>
      <c r="E6" s="42"/>
      <c r="F6" s="43"/>
      <c r="G6" s="41"/>
      <c r="H6" s="42"/>
      <c r="I6" s="42"/>
      <c r="J6" s="42"/>
      <c r="K6" s="42"/>
      <c r="L6" s="43"/>
      <c r="M6" s="41"/>
      <c r="N6" s="42"/>
      <c r="O6" s="42"/>
      <c r="P6" s="42"/>
      <c r="Q6" s="42"/>
      <c r="R6" s="43"/>
      <c r="S6" s="41"/>
      <c r="T6" s="42"/>
      <c r="U6" s="42"/>
      <c r="V6" s="42"/>
      <c r="W6" s="42"/>
      <c r="X6" s="43"/>
    </row>
    <row r="7" spans="1:24" ht="15.75" customHeight="1">
      <c r="A7" s="66" t="s">
        <v>19</v>
      </c>
      <c r="B7" s="67"/>
      <c r="C7" s="67"/>
      <c r="D7" s="67"/>
      <c r="E7" s="67"/>
      <c r="F7" s="68"/>
      <c r="G7" s="70">
        <v>2.04</v>
      </c>
      <c r="H7" s="70"/>
      <c r="I7" s="70"/>
      <c r="J7" s="70"/>
      <c r="K7" s="70"/>
      <c r="L7" s="65"/>
      <c r="M7" s="66" t="s">
        <v>29</v>
      </c>
      <c r="N7" s="67"/>
      <c r="O7" s="67"/>
      <c r="P7" s="67"/>
      <c r="Q7" s="67"/>
      <c r="R7" s="68"/>
      <c r="S7" s="70">
        <v>5.07</v>
      </c>
      <c r="T7" s="70"/>
      <c r="U7" s="70"/>
      <c r="V7" s="70"/>
      <c r="W7" s="70"/>
      <c r="X7" s="65"/>
    </row>
    <row r="8" spans="1:24" ht="15.75" customHeight="1">
      <c r="A8" s="66"/>
      <c r="B8" s="67"/>
      <c r="C8" s="67"/>
      <c r="D8" s="67"/>
      <c r="E8" s="67"/>
      <c r="F8" s="68"/>
      <c r="G8" s="70"/>
      <c r="H8" s="70"/>
      <c r="I8" s="70"/>
      <c r="J8" s="70"/>
      <c r="K8" s="70"/>
      <c r="L8" s="65"/>
      <c r="M8" s="66"/>
      <c r="N8" s="67"/>
      <c r="O8" s="67"/>
      <c r="P8" s="67"/>
      <c r="Q8" s="67"/>
      <c r="R8" s="68"/>
      <c r="S8" s="70"/>
      <c r="T8" s="70"/>
      <c r="U8" s="70"/>
      <c r="V8" s="70"/>
      <c r="W8" s="70"/>
      <c r="X8" s="65"/>
    </row>
    <row r="9" spans="1:24" ht="15.75" customHeight="1">
      <c r="A9" s="66"/>
      <c r="B9" s="67"/>
      <c r="C9" s="67"/>
      <c r="D9" s="67"/>
      <c r="E9" s="67"/>
      <c r="F9" s="68"/>
      <c r="G9" s="70"/>
      <c r="H9" s="70"/>
      <c r="I9" s="70"/>
      <c r="J9" s="70"/>
      <c r="K9" s="70"/>
      <c r="L9" s="65"/>
      <c r="M9" s="66"/>
      <c r="N9" s="67"/>
      <c r="O9" s="67"/>
      <c r="P9" s="67"/>
      <c r="Q9" s="67"/>
      <c r="R9" s="68"/>
      <c r="S9" s="70"/>
      <c r="T9" s="70"/>
      <c r="U9" s="70"/>
      <c r="V9" s="70"/>
      <c r="W9" s="70"/>
      <c r="X9" s="65"/>
    </row>
    <row r="10" spans="1:24" ht="15.75" customHeight="1">
      <c r="A10" s="41"/>
      <c r="B10" s="42"/>
      <c r="C10" s="42"/>
      <c r="D10" s="42"/>
      <c r="E10" s="42"/>
      <c r="F10" s="43"/>
      <c r="G10" s="41"/>
      <c r="H10" s="42"/>
      <c r="I10" s="42"/>
      <c r="J10" s="42"/>
      <c r="K10" s="42"/>
      <c r="L10" s="43"/>
      <c r="M10" s="41"/>
      <c r="N10" s="42"/>
      <c r="O10" s="42"/>
      <c r="P10" s="42"/>
      <c r="Q10" s="42"/>
      <c r="R10" s="43"/>
      <c r="S10" s="41"/>
      <c r="T10" s="42"/>
      <c r="U10" s="42"/>
      <c r="V10" s="42"/>
      <c r="W10" s="42"/>
      <c r="X10" s="43"/>
    </row>
    <row r="11" spans="1:24" ht="15.75" customHeight="1">
      <c r="A11" s="34"/>
      <c r="B11" s="35"/>
      <c r="C11" s="35"/>
      <c r="D11" s="35"/>
      <c r="E11" s="35"/>
      <c r="F11" s="36"/>
      <c r="G11" s="34"/>
      <c r="H11" s="35"/>
      <c r="I11" s="35"/>
      <c r="J11" s="35"/>
      <c r="K11" s="35"/>
      <c r="L11" s="36"/>
      <c r="M11" s="34"/>
      <c r="N11" s="35"/>
      <c r="O11" s="35"/>
      <c r="P11" s="35"/>
      <c r="Q11" s="35"/>
      <c r="R11" s="36"/>
      <c r="S11" s="34"/>
      <c r="T11" s="35"/>
      <c r="U11" s="35"/>
      <c r="V11" s="35"/>
      <c r="W11" s="35"/>
      <c r="X11" s="36"/>
    </row>
    <row r="12" spans="1:24" ht="15.75" customHeight="1">
      <c r="A12" s="66" t="s">
        <v>20</v>
      </c>
      <c r="B12" s="67"/>
      <c r="C12" s="67"/>
      <c r="D12" s="67"/>
      <c r="E12" s="67"/>
      <c r="F12" s="68"/>
      <c r="G12" s="64">
        <v>2.004</v>
      </c>
      <c r="H12" s="64"/>
      <c r="I12" s="64"/>
      <c r="J12" s="64"/>
      <c r="K12" s="64"/>
      <c r="L12" s="65"/>
      <c r="M12" s="66" t="s">
        <v>30</v>
      </c>
      <c r="N12" s="67"/>
      <c r="O12" s="67"/>
      <c r="P12" s="67"/>
      <c r="Q12" s="67"/>
      <c r="R12" s="68"/>
      <c r="S12" s="64">
        <v>5.007</v>
      </c>
      <c r="T12" s="64"/>
      <c r="U12" s="64"/>
      <c r="V12" s="64"/>
      <c r="W12" s="64"/>
      <c r="X12" s="65"/>
    </row>
    <row r="13" spans="1:24" ht="15.75" customHeight="1">
      <c r="A13" s="66"/>
      <c r="B13" s="67"/>
      <c r="C13" s="67"/>
      <c r="D13" s="67"/>
      <c r="E13" s="67"/>
      <c r="F13" s="68"/>
      <c r="G13" s="64"/>
      <c r="H13" s="64"/>
      <c r="I13" s="64"/>
      <c r="J13" s="64"/>
      <c r="K13" s="64"/>
      <c r="L13" s="65"/>
      <c r="M13" s="66"/>
      <c r="N13" s="67"/>
      <c r="O13" s="67"/>
      <c r="P13" s="67"/>
      <c r="Q13" s="67"/>
      <c r="R13" s="68"/>
      <c r="S13" s="64"/>
      <c r="T13" s="64"/>
      <c r="U13" s="64"/>
      <c r="V13" s="64"/>
      <c r="W13" s="64"/>
      <c r="X13" s="65"/>
    </row>
    <row r="14" spans="1:24" ht="15.75" customHeight="1">
      <c r="A14" s="66"/>
      <c r="B14" s="67"/>
      <c r="C14" s="67"/>
      <c r="D14" s="67"/>
      <c r="E14" s="67"/>
      <c r="F14" s="68"/>
      <c r="G14" s="64"/>
      <c r="H14" s="64"/>
      <c r="I14" s="64"/>
      <c r="J14" s="64"/>
      <c r="K14" s="64"/>
      <c r="L14" s="65"/>
      <c r="M14" s="66"/>
      <c r="N14" s="67"/>
      <c r="O14" s="67"/>
      <c r="P14" s="67"/>
      <c r="Q14" s="67"/>
      <c r="R14" s="68"/>
      <c r="S14" s="64"/>
      <c r="T14" s="64"/>
      <c r="U14" s="64"/>
      <c r="V14" s="64"/>
      <c r="W14" s="64"/>
      <c r="X14" s="65"/>
    </row>
    <row r="15" spans="1:24" ht="15.75" customHeight="1">
      <c r="A15" s="38"/>
      <c r="B15" s="39"/>
      <c r="C15" s="39"/>
      <c r="D15" s="39"/>
      <c r="E15" s="39"/>
      <c r="F15" s="40"/>
      <c r="G15" s="38"/>
      <c r="H15" s="39"/>
      <c r="I15" s="39"/>
      <c r="J15" s="39"/>
      <c r="K15" s="39"/>
      <c r="L15" s="40"/>
      <c r="M15" s="38"/>
      <c r="N15" s="39"/>
      <c r="O15" s="39"/>
      <c r="P15" s="39"/>
      <c r="Q15" s="39"/>
      <c r="R15" s="40"/>
      <c r="S15" s="38"/>
      <c r="T15" s="39"/>
      <c r="U15" s="39"/>
      <c r="V15" s="39"/>
      <c r="W15" s="39"/>
      <c r="X15" s="40"/>
    </row>
    <row r="16" spans="1:24" ht="15.75" customHeight="1">
      <c r="A16" s="41"/>
      <c r="B16" s="42"/>
      <c r="C16" s="42"/>
      <c r="D16" s="42"/>
      <c r="E16" s="42"/>
      <c r="F16" s="43"/>
      <c r="G16" s="41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3"/>
      <c r="S16" s="41"/>
      <c r="T16" s="42"/>
      <c r="U16" s="42"/>
      <c r="V16" s="42"/>
      <c r="W16" s="42"/>
      <c r="X16" s="43"/>
    </row>
    <row r="17" spans="1:24" ht="15.75" customHeight="1">
      <c r="A17" s="66" t="s">
        <v>21</v>
      </c>
      <c r="B17" s="67"/>
      <c r="C17" s="67"/>
      <c r="D17" s="67"/>
      <c r="E17" s="67"/>
      <c r="F17" s="68"/>
      <c r="G17" s="70">
        <v>2.0004</v>
      </c>
      <c r="H17" s="70"/>
      <c r="I17" s="70"/>
      <c r="J17" s="70"/>
      <c r="K17" s="70"/>
      <c r="L17" s="65"/>
      <c r="M17" s="66" t="s">
        <v>31</v>
      </c>
      <c r="N17" s="67"/>
      <c r="O17" s="67"/>
      <c r="P17" s="67"/>
      <c r="Q17" s="67"/>
      <c r="R17" s="68"/>
      <c r="S17" s="70">
        <v>5.0007</v>
      </c>
      <c r="T17" s="70"/>
      <c r="U17" s="70"/>
      <c r="V17" s="70"/>
      <c r="W17" s="70"/>
      <c r="X17" s="65"/>
    </row>
    <row r="18" spans="1:24" ht="15.75" customHeight="1">
      <c r="A18" s="66"/>
      <c r="B18" s="67"/>
      <c r="C18" s="67"/>
      <c r="D18" s="67"/>
      <c r="E18" s="67"/>
      <c r="F18" s="68"/>
      <c r="G18" s="70"/>
      <c r="H18" s="70"/>
      <c r="I18" s="70"/>
      <c r="J18" s="70"/>
      <c r="K18" s="70"/>
      <c r="L18" s="65"/>
      <c r="M18" s="66"/>
      <c r="N18" s="67"/>
      <c r="O18" s="67"/>
      <c r="P18" s="67"/>
      <c r="Q18" s="67"/>
      <c r="R18" s="68"/>
      <c r="S18" s="70"/>
      <c r="T18" s="70"/>
      <c r="U18" s="70"/>
      <c r="V18" s="70"/>
      <c r="W18" s="70"/>
      <c r="X18" s="65"/>
    </row>
    <row r="19" spans="1:24" ht="15.75" customHeight="1">
      <c r="A19" s="66"/>
      <c r="B19" s="67"/>
      <c r="C19" s="67"/>
      <c r="D19" s="67"/>
      <c r="E19" s="67"/>
      <c r="F19" s="68"/>
      <c r="G19" s="70"/>
      <c r="H19" s="70"/>
      <c r="I19" s="70"/>
      <c r="J19" s="70"/>
      <c r="K19" s="70"/>
      <c r="L19" s="65"/>
      <c r="M19" s="66"/>
      <c r="N19" s="67"/>
      <c r="O19" s="67"/>
      <c r="P19" s="67"/>
      <c r="Q19" s="67"/>
      <c r="R19" s="68"/>
      <c r="S19" s="70"/>
      <c r="T19" s="70"/>
      <c r="U19" s="70"/>
      <c r="V19" s="70"/>
      <c r="W19" s="70"/>
      <c r="X19" s="65"/>
    </row>
    <row r="20" spans="1:24" ht="15.75" customHeight="1">
      <c r="A20" s="41"/>
      <c r="B20" s="42"/>
      <c r="C20" s="42"/>
      <c r="D20" s="42"/>
      <c r="E20" s="42"/>
      <c r="F20" s="43"/>
      <c r="G20" s="41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3"/>
      <c r="S20" s="41"/>
      <c r="T20" s="42"/>
      <c r="U20" s="42"/>
      <c r="V20" s="42"/>
      <c r="W20" s="42"/>
      <c r="X20" s="43"/>
    </row>
    <row r="21" spans="1:24" ht="15.75" customHeight="1">
      <c r="A21" s="34"/>
      <c r="B21" s="35"/>
      <c r="C21" s="35"/>
      <c r="D21" s="35"/>
      <c r="E21" s="35"/>
      <c r="F21" s="36"/>
      <c r="G21" s="34"/>
      <c r="H21" s="35"/>
      <c r="I21" s="35"/>
      <c r="J21" s="35"/>
      <c r="K21" s="35"/>
      <c r="L21" s="36"/>
      <c r="M21" s="34"/>
      <c r="N21" s="35"/>
      <c r="O21" s="35"/>
      <c r="P21" s="35"/>
      <c r="Q21" s="35"/>
      <c r="R21" s="36"/>
      <c r="S21" s="34"/>
      <c r="T21" s="35"/>
      <c r="U21" s="35"/>
      <c r="V21" s="35"/>
      <c r="W21" s="35"/>
      <c r="X21" s="36"/>
    </row>
    <row r="22" spans="1:24" ht="15.75" customHeight="1">
      <c r="A22" s="66" t="s">
        <v>22</v>
      </c>
      <c r="B22" s="67"/>
      <c r="C22" s="67"/>
      <c r="D22" s="67"/>
      <c r="E22" s="67"/>
      <c r="F22" s="68"/>
      <c r="G22" s="64">
        <v>2.000004</v>
      </c>
      <c r="H22" s="64"/>
      <c r="I22" s="64"/>
      <c r="J22" s="64"/>
      <c r="K22" s="64"/>
      <c r="L22" s="65"/>
      <c r="M22" s="66" t="s">
        <v>32</v>
      </c>
      <c r="N22" s="67"/>
      <c r="O22" s="67"/>
      <c r="P22" s="67"/>
      <c r="Q22" s="67"/>
      <c r="R22" s="68"/>
      <c r="S22" s="64">
        <v>5.00007</v>
      </c>
      <c r="T22" s="64"/>
      <c r="U22" s="64"/>
      <c r="V22" s="64"/>
      <c r="W22" s="64"/>
      <c r="X22" s="65"/>
    </row>
    <row r="23" spans="1:24" ht="15.75" customHeight="1">
      <c r="A23" s="66"/>
      <c r="B23" s="67"/>
      <c r="C23" s="67"/>
      <c r="D23" s="67"/>
      <c r="E23" s="67"/>
      <c r="F23" s="68"/>
      <c r="G23" s="64"/>
      <c r="H23" s="64"/>
      <c r="I23" s="64"/>
      <c r="J23" s="64"/>
      <c r="K23" s="64"/>
      <c r="L23" s="65"/>
      <c r="M23" s="66"/>
      <c r="N23" s="67"/>
      <c r="O23" s="67"/>
      <c r="P23" s="67"/>
      <c r="Q23" s="67"/>
      <c r="R23" s="68"/>
      <c r="S23" s="64"/>
      <c r="T23" s="64"/>
      <c r="U23" s="64"/>
      <c r="V23" s="64"/>
      <c r="W23" s="64"/>
      <c r="X23" s="65"/>
    </row>
    <row r="24" spans="1:24" ht="15.75" customHeight="1">
      <c r="A24" s="66"/>
      <c r="B24" s="67"/>
      <c r="C24" s="67"/>
      <c r="D24" s="67"/>
      <c r="E24" s="67"/>
      <c r="F24" s="68"/>
      <c r="G24" s="64"/>
      <c r="H24" s="64"/>
      <c r="I24" s="64"/>
      <c r="J24" s="64"/>
      <c r="K24" s="64"/>
      <c r="L24" s="65"/>
      <c r="M24" s="66"/>
      <c r="N24" s="67"/>
      <c r="O24" s="67"/>
      <c r="P24" s="67"/>
      <c r="Q24" s="67"/>
      <c r="R24" s="68"/>
      <c r="S24" s="64"/>
      <c r="T24" s="64"/>
      <c r="U24" s="64"/>
      <c r="V24" s="64"/>
      <c r="W24" s="64"/>
      <c r="X24" s="65"/>
    </row>
    <row r="25" spans="1:24" ht="15.75" customHeight="1">
      <c r="A25" s="38"/>
      <c r="B25" s="39"/>
      <c r="C25" s="39"/>
      <c r="D25" s="39"/>
      <c r="E25" s="39"/>
      <c r="F25" s="40"/>
      <c r="G25" s="38"/>
      <c r="H25" s="39"/>
      <c r="I25" s="39"/>
      <c r="J25" s="39"/>
      <c r="K25" s="39"/>
      <c r="L25" s="40"/>
      <c r="M25" s="38"/>
      <c r="N25" s="39"/>
      <c r="O25" s="39"/>
      <c r="P25" s="39"/>
      <c r="Q25" s="39"/>
      <c r="R25" s="40"/>
      <c r="S25" s="38"/>
      <c r="T25" s="39"/>
      <c r="U25" s="39"/>
      <c r="V25" s="39"/>
      <c r="W25" s="39"/>
      <c r="X25" s="40"/>
    </row>
    <row r="26" spans="1:24" ht="15.75" customHeight="1">
      <c r="A26" s="41"/>
      <c r="B26" s="42"/>
      <c r="C26" s="42"/>
      <c r="D26" s="42"/>
      <c r="E26" s="42"/>
      <c r="F26" s="43"/>
      <c r="G26" s="41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3"/>
      <c r="S26" s="41"/>
      <c r="T26" s="42"/>
      <c r="U26" s="42"/>
      <c r="V26" s="42"/>
      <c r="W26" s="42"/>
      <c r="X26" s="43"/>
    </row>
    <row r="27" spans="1:24" ht="15.75" customHeight="1">
      <c r="A27" s="66" t="s">
        <v>23</v>
      </c>
      <c r="B27" s="67"/>
      <c r="C27" s="67"/>
      <c r="D27" s="67"/>
      <c r="E27" s="67"/>
      <c r="F27" s="68"/>
      <c r="G27" s="70">
        <v>2.0004</v>
      </c>
      <c r="H27" s="70"/>
      <c r="I27" s="70"/>
      <c r="J27" s="70"/>
      <c r="K27" s="70"/>
      <c r="L27" s="65"/>
      <c r="M27" s="66" t="s">
        <v>33</v>
      </c>
      <c r="N27" s="67"/>
      <c r="O27" s="67"/>
      <c r="P27" s="67"/>
      <c r="Q27" s="67"/>
      <c r="R27" s="68"/>
      <c r="S27" s="70">
        <v>5.000007</v>
      </c>
      <c r="T27" s="70"/>
      <c r="U27" s="70"/>
      <c r="V27" s="70"/>
      <c r="W27" s="70"/>
      <c r="X27" s="65"/>
    </row>
    <row r="28" spans="1:24" ht="15.75" customHeight="1">
      <c r="A28" s="66"/>
      <c r="B28" s="67"/>
      <c r="C28" s="67"/>
      <c r="D28" s="67"/>
      <c r="E28" s="67"/>
      <c r="F28" s="68"/>
      <c r="G28" s="70"/>
      <c r="H28" s="70"/>
      <c r="I28" s="70"/>
      <c r="J28" s="70"/>
      <c r="K28" s="70"/>
      <c r="L28" s="65"/>
      <c r="M28" s="66"/>
      <c r="N28" s="67"/>
      <c r="O28" s="67"/>
      <c r="P28" s="67"/>
      <c r="Q28" s="67"/>
      <c r="R28" s="68"/>
      <c r="S28" s="70"/>
      <c r="T28" s="70"/>
      <c r="U28" s="70"/>
      <c r="V28" s="70"/>
      <c r="W28" s="70"/>
      <c r="X28" s="65"/>
    </row>
    <row r="29" spans="1:24" ht="15.75" customHeight="1">
      <c r="A29" s="66"/>
      <c r="B29" s="67"/>
      <c r="C29" s="67"/>
      <c r="D29" s="67"/>
      <c r="E29" s="67"/>
      <c r="F29" s="68"/>
      <c r="G29" s="70"/>
      <c r="H29" s="70"/>
      <c r="I29" s="70"/>
      <c r="J29" s="70"/>
      <c r="K29" s="70"/>
      <c r="L29" s="65"/>
      <c r="M29" s="66"/>
      <c r="N29" s="67"/>
      <c r="O29" s="67"/>
      <c r="P29" s="67"/>
      <c r="Q29" s="67"/>
      <c r="R29" s="68"/>
      <c r="S29" s="70"/>
      <c r="T29" s="70"/>
      <c r="U29" s="70"/>
      <c r="V29" s="70"/>
      <c r="W29" s="70"/>
      <c r="X29" s="65"/>
    </row>
    <row r="30" spans="1:24" ht="15.75" customHeight="1">
      <c r="A30" s="41"/>
      <c r="B30" s="42"/>
      <c r="C30" s="42"/>
      <c r="D30" s="42"/>
      <c r="E30" s="42"/>
      <c r="F30" s="43"/>
      <c r="G30" s="41"/>
      <c r="H30" s="42"/>
      <c r="I30" s="42"/>
      <c r="J30" s="42"/>
      <c r="K30" s="42"/>
      <c r="L30" s="43"/>
      <c r="M30" s="41"/>
      <c r="N30" s="42"/>
      <c r="O30" s="42"/>
      <c r="P30" s="42"/>
      <c r="Q30" s="42"/>
      <c r="R30" s="43"/>
      <c r="S30" s="41"/>
      <c r="T30" s="42"/>
      <c r="U30" s="42"/>
      <c r="V30" s="42"/>
      <c r="W30" s="42"/>
      <c r="X30" s="43"/>
    </row>
    <row r="31" spans="1:24" ht="15.75" customHeight="1">
      <c r="A31" s="34"/>
      <c r="B31" s="35"/>
      <c r="C31" s="35"/>
      <c r="D31" s="35"/>
      <c r="E31" s="35"/>
      <c r="F31" s="36"/>
      <c r="G31" s="34"/>
      <c r="H31" s="35"/>
      <c r="I31" s="35"/>
      <c r="J31" s="35"/>
      <c r="K31" s="35"/>
      <c r="L31" s="36"/>
      <c r="M31" s="34"/>
      <c r="N31" s="35"/>
      <c r="O31" s="35"/>
      <c r="P31" s="35"/>
      <c r="Q31" s="35"/>
      <c r="R31" s="36"/>
      <c r="S31" s="34"/>
      <c r="T31" s="35"/>
      <c r="U31" s="35"/>
      <c r="V31" s="35"/>
      <c r="W31" s="35"/>
      <c r="X31" s="36"/>
    </row>
    <row r="32" spans="1:24" ht="15.75" customHeight="1">
      <c r="A32" s="66" t="s">
        <v>24</v>
      </c>
      <c r="B32" s="67"/>
      <c r="C32" s="67"/>
      <c r="D32" s="67"/>
      <c r="E32" s="67"/>
      <c r="F32" s="68"/>
      <c r="G32" s="80">
        <v>2.4</v>
      </c>
      <c r="H32" s="80"/>
      <c r="I32" s="80"/>
      <c r="J32" s="80"/>
      <c r="K32" s="80"/>
      <c r="L32" s="81"/>
      <c r="M32" s="66" t="s">
        <v>34</v>
      </c>
      <c r="N32" s="67"/>
      <c r="O32" s="67"/>
      <c r="P32" s="67"/>
      <c r="Q32" s="67"/>
      <c r="R32" s="68"/>
      <c r="S32" s="80">
        <v>5.7</v>
      </c>
      <c r="T32" s="80"/>
      <c r="U32" s="80"/>
      <c r="V32" s="80"/>
      <c r="W32" s="80"/>
      <c r="X32" s="81"/>
    </row>
    <row r="33" spans="1:24" ht="15.75" customHeight="1">
      <c r="A33" s="66"/>
      <c r="B33" s="67"/>
      <c r="C33" s="67"/>
      <c r="D33" s="67"/>
      <c r="E33" s="67"/>
      <c r="F33" s="68"/>
      <c r="G33" s="80"/>
      <c r="H33" s="80"/>
      <c r="I33" s="80"/>
      <c r="J33" s="80"/>
      <c r="K33" s="80"/>
      <c r="L33" s="81"/>
      <c r="M33" s="66"/>
      <c r="N33" s="67"/>
      <c r="O33" s="67"/>
      <c r="P33" s="67"/>
      <c r="Q33" s="67"/>
      <c r="R33" s="68"/>
      <c r="S33" s="80"/>
      <c r="T33" s="80"/>
      <c r="U33" s="80"/>
      <c r="V33" s="80"/>
      <c r="W33" s="80"/>
      <c r="X33" s="81"/>
    </row>
    <row r="34" spans="1:24" ht="15.75" customHeight="1">
      <c r="A34" s="66"/>
      <c r="B34" s="67"/>
      <c r="C34" s="67"/>
      <c r="D34" s="67"/>
      <c r="E34" s="67"/>
      <c r="F34" s="68"/>
      <c r="G34" s="80"/>
      <c r="H34" s="80"/>
      <c r="I34" s="80"/>
      <c r="J34" s="80"/>
      <c r="K34" s="80"/>
      <c r="L34" s="81"/>
      <c r="M34" s="66"/>
      <c r="N34" s="67"/>
      <c r="O34" s="67"/>
      <c r="P34" s="67"/>
      <c r="Q34" s="67"/>
      <c r="R34" s="68"/>
      <c r="S34" s="80"/>
      <c r="T34" s="80"/>
      <c r="U34" s="80"/>
      <c r="V34" s="80"/>
      <c r="W34" s="80"/>
      <c r="X34" s="81"/>
    </row>
    <row r="35" spans="1:24" ht="15.75" customHeight="1">
      <c r="A35" s="38"/>
      <c r="B35" s="39"/>
      <c r="C35" s="39"/>
      <c r="D35" s="39"/>
      <c r="E35" s="39"/>
      <c r="F35" s="40"/>
      <c r="G35" s="38"/>
      <c r="H35" s="39"/>
      <c r="I35" s="39"/>
      <c r="J35" s="39"/>
      <c r="K35" s="39"/>
      <c r="L35" s="40"/>
      <c r="M35" s="38"/>
      <c r="N35" s="39"/>
      <c r="O35" s="39"/>
      <c r="P35" s="39"/>
      <c r="Q35" s="39"/>
      <c r="R35" s="40"/>
      <c r="S35" s="38"/>
      <c r="T35" s="39"/>
      <c r="U35" s="39"/>
      <c r="V35" s="39"/>
      <c r="W35" s="39"/>
      <c r="X35" s="40"/>
    </row>
    <row r="36" spans="1:24" ht="15.75" customHeight="1">
      <c r="A36" s="41"/>
      <c r="B36" s="42"/>
      <c r="C36" s="42"/>
      <c r="D36" s="42"/>
      <c r="E36" s="42"/>
      <c r="F36" s="43"/>
      <c r="G36" s="41"/>
      <c r="H36" s="42"/>
      <c r="I36" s="42"/>
      <c r="J36" s="42"/>
      <c r="K36" s="42"/>
      <c r="L36" s="43"/>
      <c r="M36" s="41"/>
      <c r="N36" s="42"/>
      <c r="O36" s="42"/>
      <c r="P36" s="42"/>
      <c r="Q36" s="42"/>
      <c r="R36" s="43"/>
      <c r="S36" s="41"/>
      <c r="T36" s="42"/>
      <c r="U36" s="42"/>
      <c r="V36" s="42"/>
      <c r="W36" s="42"/>
      <c r="X36" s="43"/>
    </row>
    <row r="37" spans="1:24" ht="15.75" customHeight="1">
      <c r="A37" s="66" t="s">
        <v>25</v>
      </c>
      <c r="B37" s="67"/>
      <c r="C37" s="67"/>
      <c r="D37" s="67"/>
      <c r="E37" s="67"/>
      <c r="F37" s="68"/>
      <c r="G37" s="77">
        <v>2.04</v>
      </c>
      <c r="H37" s="77"/>
      <c r="I37" s="77"/>
      <c r="J37" s="77"/>
      <c r="K37" s="77"/>
      <c r="L37" s="78"/>
      <c r="M37" s="66" t="s">
        <v>35</v>
      </c>
      <c r="N37" s="67"/>
      <c r="O37" s="67"/>
      <c r="P37" s="67"/>
      <c r="Q37" s="67"/>
      <c r="R37" s="68"/>
      <c r="S37" s="79">
        <v>5.007</v>
      </c>
      <c r="T37" s="79"/>
      <c r="U37" s="79"/>
      <c r="V37" s="79"/>
      <c r="W37" s="79"/>
      <c r="X37" s="74"/>
    </row>
    <row r="38" spans="1:24" ht="15.75" customHeight="1">
      <c r="A38" s="66"/>
      <c r="B38" s="67"/>
      <c r="C38" s="67"/>
      <c r="D38" s="67"/>
      <c r="E38" s="67"/>
      <c r="F38" s="68"/>
      <c r="G38" s="77"/>
      <c r="H38" s="77"/>
      <c r="I38" s="77"/>
      <c r="J38" s="77"/>
      <c r="K38" s="77"/>
      <c r="L38" s="78"/>
      <c r="M38" s="66"/>
      <c r="N38" s="67"/>
      <c r="O38" s="67"/>
      <c r="P38" s="67"/>
      <c r="Q38" s="67"/>
      <c r="R38" s="68"/>
      <c r="S38" s="79"/>
      <c r="T38" s="79"/>
      <c r="U38" s="79"/>
      <c r="V38" s="79"/>
      <c r="W38" s="79"/>
      <c r="X38" s="74"/>
    </row>
    <row r="39" spans="1:24" ht="15.75" customHeight="1">
      <c r="A39" s="66"/>
      <c r="B39" s="67"/>
      <c r="C39" s="67"/>
      <c r="D39" s="67"/>
      <c r="E39" s="67"/>
      <c r="F39" s="68"/>
      <c r="G39" s="77"/>
      <c r="H39" s="77"/>
      <c r="I39" s="77"/>
      <c r="J39" s="77"/>
      <c r="K39" s="77"/>
      <c r="L39" s="78"/>
      <c r="M39" s="66"/>
      <c r="N39" s="67"/>
      <c r="O39" s="67"/>
      <c r="P39" s="67"/>
      <c r="Q39" s="67"/>
      <c r="R39" s="68"/>
      <c r="S39" s="79"/>
      <c r="T39" s="79"/>
      <c r="U39" s="79"/>
      <c r="V39" s="79"/>
      <c r="W39" s="79"/>
      <c r="X39" s="74"/>
    </row>
    <row r="40" spans="1:24" ht="15.75" customHeight="1">
      <c r="A40" s="41"/>
      <c r="B40" s="42"/>
      <c r="C40" s="42"/>
      <c r="D40" s="42"/>
      <c r="E40" s="42"/>
      <c r="F40" s="43"/>
      <c r="G40" s="41"/>
      <c r="H40" s="42"/>
      <c r="I40" s="42"/>
      <c r="J40" s="42"/>
      <c r="K40" s="42"/>
      <c r="L40" s="43"/>
      <c r="M40" s="41"/>
      <c r="N40" s="42"/>
      <c r="O40" s="42"/>
      <c r="P40" s="42"/>
      <c r="Q40" s="42"/>
      <c r="R40" s="43"/>
      <c r="S40" s="41"/>
      <c r="T40" s="42"/>
      <c r="U40" s="42"/>
      <c r="V40" s="42"/>
      <c r="W40" s="42"/>
      <c r="X40" s="43"/>
    </row>
    <row r="41" spans="1:24" ht="15.75" customHeight="1">
      <c r="A41" s="34"/>
      <c r="B41" s="35"/>
      <c r="C41" s="35"/>
      <c r="D41" s="35"/>
      <c r="E41" s="35"/>
      <c r="F41" s="36"/>
      <c r="G41" s="34"/>
      <c r="H41" s="35"/>
      <c r="I41" s="35"/>
      <c r="J41" s="35"/>
      <c r="K41" s="35"/>
      <c r="L41" s="36"/>
      <c r="M41" s="34"/>
      <c r="N41" s="35"/>
      <c r="O41" s="35"/>
      <c r="P41" s="35"/>
      <c r="Q41" s="35"/>
      <c r="R41" s="36"/>
      <c r="S41" s="34"/>
      <c r="T41" s="35"/>
      <c r="U41" s="35"/>
      <c r="V41" s="35"/>
      <c r="W41" s="35"/>
      <c r="X41" s="36"/>
    </row>
    <row r="42" spans="1:24" ht="15.75" customHeight="1">
      <c r="A42" s="66" t="s">
        <v>26</v>
      </c>
      <c r="B42" s="67"/>
      <c r="C42" s="67"/>
      <c r="D42" s="67"/>
      <c r="E42" s="67"/>
      <c r="F42" s="68"/>
      <c r="G42" s="73">
        <v>2.004</v>
      </c>
      <c r="H42" s="73"/>
      <c r="I42" s="73"/>
      <c r="J42" s="73"/>
      <c r="K42" s="73"/>
      <c r="L42" s="74"/>
      <c r="M42" s="66" t="s">
        <v>36</v>
      </c>
      <c r="N42" s="67"/>
      <c r="O42" s="67"/>
      <c r="P42" s="67"/>
      <c r="Q42" s="67"/>
      <c r="R42" s="68"/>
      <c r="S42" s="75">
        <v>5.0007</v>
      </c>
      <c r="T42" s="75"/>
      <c r="U42" s="75"/>
      <c r="V42" s="75"/>
      <c r="W42" s="75"/>
      <c r="X42" s="76"/>
    </row>
    <row r="43" spans="1:24" ht="15.75" customHeight="1">
      <c r="A43" s="66"/>
      <c r="B43" s="67"/>
      <c r="C43" s="67"/>
      <c r="D43" s="67"/>
      <c r="E43" s="67"/>
      <c r="F43" s="68"/>
      <c r="G43" s="73"/>
      <c r="H43" s="73"/>
      <c r="I43" s="73"/>
      <c r="J43" s="73"/>
      <c r="K43" s="73"/>
      <c r="L43" s="74"/>
      <c r="M43" s="66"/>
      <c r="N43" s="67"/>
      <c r="O43" s="67"/>
      <c r="P43" s="67"/>
      <c r="Q43" s="67"/>
      <c r="R43" s="68"/>
      <c r="S43" s="75"/>
      <c r="T43" s="75"/>
      <c r="U43" s="75"/>
      <c r="V43" s="75"/>
      <c r="W43" s="75"/>
      <c r="X43" s="76"/>
    </row>
    <row r="44" spans="1:24" ht="15.75" customHeight="1">
      <c r="A44" s="66"/>
      <c r="B44" s="67"/>
      <c r="C44" s="67"/>
      <c r="D44" s="67"/>
      <c r="E44" s="67"/>
      <c r="F44" s="68"/>
      <c r="G44" s="73"/>
      <c r="H44" s="73"/>
      <c r="I44" s="73"/>
      <c r="J44" s="73"/>
      <c r="K44" s="73"/>
      <c r="L44" s="74"/>
      <c r="M44" s="66"/>
      <c r="N44" s="67"/>
      <c r="O44" s="67"/>
      <c r="P44" s="67"/>
      <c r="Q44" s="67"/>
      <c r="R44" s="68"/>
      <c r="S44" s="75"/>
      <c r="T44" s="75"/>
      <c r="U44" s="75"/>
      <c r="V44" s="75"/>
      <c r="W44" s="75"/>
      <c r="X44" s="76"/>
    </row>
    <row r="45" spans="1:24" ht="15.75" customHeight="1">
      <c r="A45" s="38"/>
      <c r="B45" s="39"/>
      <c r="C45" s="39"/>
      <c r="D45" s="39"/>
      <c r="E45" s="39"/>
      <c r="F45" s="40"/>
      <c r="G45" s="38"/>
      <c r="H45" s="39"/>
      <c r="I45" s="39"/>
      <c r="J45" s="39"/>
      <c r="K45" s="39"/>
      <c r="L45" s="40"/>
      <c r="M45" s="38"/>
      <c r="N45" s="39"/>
      <c r="O45" s="39"/>
      <c r="P45" s="39"/>
      <c r="Q45" s="39"/>
      <c r="R45" s="40"/>
      <c r="S45" s="38"/>
      <c r="T45" s="39"/>
      <c r="U45" s="39"/>
      <c r="V45" s="39"/>
      <c r="W45" s="39"/>
      <c r="X45" s="40"/>
    </row>
    <row r="46" spans="1:24" ht="15.75" customHeight="1">
      <c r="A46" s="34"/>
      <c r="B46" s="35"/>
      <c r="C46" s="35"/>
      <c r="D46" s="35"/>
      <c r="E46" s="35"/>
      <c r="F46" s="36"/>
      <c r="G46" s="34"/>
      <c r="H46" s="35"/>
      <c r="I46" s="35"/>
      <c r="J46" s="35"/>
      <c r="K46" s="35"/>
      <c r="L46" s="36"/>
      <c r="M46" s="34"/>
      <c r="N46" s="35"/>
      <c r="O46" s="35"/>
      <c r="P46" s="35"/>
      <c r="Q46" s="35"/>
      <c r="R46" s="36"/>
      <c r="S46" s="34"/>
      <c r="T46" s="35"/>
      <c r="U46" s="35"/>
      <c r="V46" s="35"/>
      <c r="W46" s="35"/>
      <c r="X46" s="36"/>
    </row>
    <row r="47" spans="1:24" ht="15.75" customHeight="1">
      <c r="A47" s="66" t="s">
        <v>27</v>
      </c>
      <c r="B47" s="67"/>
      <c r="C47" s="67"/>
      <c r="D47" s="67"/>
      <c r="E47" s="67"/>
      <c r="F47" s="68"/>
      <c r="G47" s="71">
        <v>2.00004</v>
      </c>
      <c r="H47" s="71"/>
      <c r="I47" s="71"/>
      <c r="J47" s="71"/>
      <c r="K47" s="71"/>
      <c r="L47" s="72"/>
      <c r="M47" s="66" t="s">
        <v>37</v>
      </c>
      <c r="N47" s="67"/>
      <c r="O47" s="67"/>
      <c r="P47" s="67"/>
      <c r="Q47" s="67"/>
      <c r="R47" s="68"/>
      <c r="S47" s="71">
        <v>5.00007</v>
      </c>
      <c r="T47" s="71"/>
      <c r="U47" s="71"/>
      <c r="V47" s="71"/>
      <c r="W47" s="71"/>
      <c r="X47" s="72"/>
    </row>
    <row r="48" spans="1:24" ht="15.75" customHeight="1">
      <c r="A48" s="66"/>
      <c r="B48" s="67"/>
      <c r="C48" s="67"/>
      <c r="D48" s="67"/>
      <c r="E48" s="67"/>
      <c r="F48" s="68"/>
      <c r="G48" s="71"/>
      <c r="H48" s="71"/>
      <c r="I48" s="71"/>
      <c r="J48" s="71"/>
      <c r="K48" s="71"/>
      <c r="L48" s="72"/>
      <c r="M48" s="66"/>
      <c r="N48" s="67"/>
      <c r="O48" s="67"/>
      <c r="P48" s="67"/>
      <c r="Q48" s="67"/>
      <c r="R48" s="68"/>
      <c r="S48" s="71"/>
      <c r="T48" s="71"/>
      <c r="U48" s="71"/>
      <c r="V48" s="71"/>
      <c r="W48" s="71"/>
      <c r="X48" s="72"/>
    </row>
    <row r="49" spans="1:24" ht="15.75" customHeight="1">
      <c r="A49" s="66"/>
      <c r="B49" s="67"/>
      <c r="C49" s="67"/>
      <c r="D49" s="67"/>
      <c r="E49" s="67"/>
      <c r="F49" s="68"/>
      <c r="G49" s="71"/>
      <c r="H49" s="71"/>
      <c r="I49" s="71"/>
      <c r="J49" s="71"/>
      <c r="K49" s="71"/>
      <c r="L49" s="72"/>
      <c r="M49" s="66"/>
      <c r="N49" s="67"/>
      <c r="O49" s="67"/>
      <c r="P49" s="67"/>
      <c r="Q49" s="67"/>
      <c r="R49" s="68"/>
      <c r="S49" s="71"/>
      <c r="T49" s="71"/>
      <c r="U49" s="71"/>
      <c r="V49" s="71"/>
      <c r="W49" s="71"/>
      <c r="X49" s="72"/>
    </row>
    <row r="50" spans="1:24" ht="15.75" customHeight="1">
      <c r="A50" s="38"/>
      <c r="B50" s="39"/>
      <c r="C50" s="39"/>
      <c r="D50" s="39"/>
      <c r="E50" s="39"/>
      <c r="F50" s="40"/>
      <c r="G50" s="38"/>
      <c r="H50" s="39"/>
      <c r="I50" s="39"/>
      <c r="J50" s="39"/>
      <c r="K50" s="39"/>
      <c r="L50" s="40"/>
      <c r="M50" s="38"/>
      <c r="N50" s="39"/>
      <c r="O50" s="39"/>
      <c r="P50" s="39"/>
      <c r="Q50" s="39"/>
      <c r="R50" s="40"/>
      <c r="S50" s="38"/>
      <c r="T50" s="39"/>
      <c r="U50" s="39"/>
      <c r="V50" s="39"/>
      <c r="W50" s="39"/>
      <c r="X50" s="40"/>
    </row>
  </sheetData>
  <mergeCells count="40">
    <mergeCell ref="A2:F4"/>
    <mergeCell ref="G2:L4"/>
    <mergeCell ref="A7:F9"/>
    <mergeCell ref="G7:L9"/>
    <mergeCell ref="A12:F14"/>
    <mergeCell ref="G12:L14"/>
    <mergeCell ref="A17:F19"/>
    <mergeCell ref="G17:L19"/>
    <mergeCell ref="M12:R14"/>
    <mergeCell ref="S12:X14"/>
    <mergeCell ref="M17:R19"/>
    <mergeCell ref="S17:X19"/>
    <mergeCell ref="M2:R4"/>
    <mergeCell ref="S2:X4"/>
    <mergeCell ref="M7:R9"/>
    <mergeCell ref="S7:X9"/>
    <mergeCell ref="M22:R24"/>
    <mergeCell ref="S22:X24"/>
    <mergeCell ref="A22:F24"/>
    <mergeCell ref="G22:L24"/>
    <mergeCell ref="A27:F29"/>
    <mergeCell ref="G27:L29"/>
    <mergeCell ref="M27:R29"/>
    <mergeCell ref="S27:X29"/>
    <mergeCell ref="A32:F34"/>
    <mergeCell ref="G32:L34"/>
    <mergeCell ref="M32:R34"/>
    <mergeCell ref="S32:X34"/>
    <mergeCell ref="A37:F39"/>
    <mergeCell ref="G37:L39"/>
    <mergeCell ref="M37:R39"/>
    <mergeCell ref="S37:X39"/>
    <mergeCell ref="A42:F44"/>
    <mergeCell ref="G42:L44"/>
    <mergeCell ref="M42:R44"/>
    <mergeCell ref="S42:X44"/>
    <mergeCell ref="A47:F49"/>
    <mergeCell ref="G47:L49"/>
    <mergeCell ref="M47:R49"/>
    <mergeCell ref="S47:X49"/>
  </mergeCells>
  <printOptions/>
  <pageMargins left="0.19" right="0.2" top="0.21" bottom="0.28" header="0.19" footer="0.2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tabColor indexed="20"/>
  </sheetPr>
  <dimension ref="A1:C13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67.00390625" style="37" customWidth="1"/>
    <col min="2" max="2" width="8.140625" style="37" customWidth="1"/>
    <col min="3" max="3" width="68.57421875" style="37" customWidth="1"/>
    <col min="4" max="16384" width="9.140625" style="37" customWidth="1"/>
  </cols>
  <sheetData>
    <row r="1" spans="1:3" ht="27" customHeight="1">
      <c r="A1" s="51" t="s">
        <v>190</v>
      </c>
      <c r="B1" s="52"/>
      <c r="C1" s="51" t="s">
        <v>190</v>
      </c>
    </row>
    <row r="2" spans="1:3" ht="19.5" customHeight="1">
      <c r="A2" s="53" t="s">
        <v>65</v>
      </c>
      <c r="B2" s="54"/>
      <c r="C2" s="53" t="s">
        <v>65</v>
      </c>
    </row>
    <row r="3" spans="1:3" ht="30" customHeight="1">
      <c r="A3" s="55" t="s">
        <v>66</v>
      </c>
      <c r="B3" s="54"/>
      <c r="C3" s="56"/>
    </row>
    <row r="4" spans="1:3" ht="45.75" customHeight="1">
      <c r="A4" s="57" t="s">
        <v>67</v>
      </c>
      <c r="B4" s="58"/>
      <c r="C4" s="59" t="s">
        <v>74</v>
      </c>
    </row>
    <row r="5" spans="1:3" ht="45.75" customHeight="1">
      <c r="A5" s="60">
        <v>2.658</v>
      </c>
      <c r="B5" s="58"/>
      <c r="C5" s="61" t="s">
        <v>75</v>
      </c>
    </row>
    <row r="6" spans="1:3" ht="45.75" customHeight="1">
      <c r="A6" s="60" t="s">
        <v>84</v>
      </c>
      <c r="B6" s="58"/>
      <c r="C6" s="61" t="s">
        <v>76</v>
      </c>
    </row>
    <row r="7" spans="1:3" ht="45.75" customHeight="1">
      <c r="A7" s="60">
        <v>3.623</v>
      </c>
      <c r="B7" s="58"/>
      <c r="C7" s="61" t="s">
        <v>77</v>
      </c>
    </row>
    <row r="8" spans="1:3" ht="45.75" customHeight="1">
      <c r="A8" s="60" t="s">
        <v>68</v>
      </c>
      <c r="B8" s="58"/>
      <c r="C8" s="61" t="s">
        <v>78</v>
      </c>
    </row>
    <row r="9" spans="1:3" ht="45.75" customHeight="1">
      <c r="A9" s="60" t="s">
        <v>69</v>
      </c>
      <c r="B9" s="58"/>
      <c r="C9" s="61" t="s">
        <v>79</v>
      </c>
    </row>
    <row r="10" spans="1:3" ht="45.75" customHeight="1">
      <c r="A10" s="60" t="s">
        <v>70</v>
      </c>
      <c r="B10" s="58"/>
      <c r="C10" s="61" t="s">
        <v>80</v>
      </c>
    </row>
    <row r="11" spans="1:3" ht="45.75" customHeight="1">
      <c r="A11" s="60" t="s">
        <v>71</v>
      </c>
      <c r="B11" s="58"/>
      <c r="C11" s="61" t="s">
        <v>83</v>
      </c>
    </row>
    <row r="12" spans="1:3" ht="45.75" customHeight="1">
      <c r="A12" s="60" t="s">
        <v>72</v>
      </c>
      <c r="B12" s="58"/>
      <c r="C12" s="61" t="s">
        <v>81</v>
      </c>
    </row>
    <row r="13" spans="1:3" ht="45.75" customHeight="1">
      <c r="A13" s="60" t="s">
        <v>73</v>
      </c>
      <c r="B13" s="58"/>
      <c r="C13" s="61" t="s">
        <v>82</v>
      </c>
    </row>
  </sheetData>
  <printOptions/>
  <pageMargins left="0.3" right="0.34" top="0.33" bottom="0.51" header="0.31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indexed="20"/>
  </sheetPr>
  <dimension ref="A1:C13"/>
  <sheetViews>
    <sheetView showGridLines="0" zoomScale="75" zoomScaleNormal="75" workbookViewId="0" topLeftCell="A1">
      <selection activeCell="C2" sqref="C2"/>
    </sheetView>
  </sheetViews>
  <sheetFormatPr defaultColWidth="9.140625" defaultRowHeight="12.75"/>
  <cols>
    <col min="1" max="1" width="67.00390625" style="0" customWidth="1"/>
    <col min="2" max="2" width="8.140625" style="0" customWidth="1"/>
    <col min="3" max="3" width="68.57421875" style="0" customWidth="1"/>
  </cols>
  <sheetData>
    <row r="1" spans="1:3" ht="27" customHeight="1">
      <c r="A1" s="14" t="s">
        <v>190</v>
      </c>
      <c r="B1" s="16"/>
      <c r="C1" s="14" t="s">
        <v>190</v>
      </c>
    </row>
    <row r="2" spans="1:3" ht="19.5" customHeight="1">
      <c r="A2" s="15" t="s">
        <v>65</v>
      </c>
      <c r="B2" s="13"/>
      <c r="C2" s="15" t="s">
        <v>65</v>
      </c>
    </row>
    <row r="3" spans="1:3" ht="30" customHeight="1">
      <c r="A3" s="19" t="s">
        <v>66</v>
      </c>
      <c r="B3" s="13"/>
      <c r="C3" s="18"/>
    </row>
    <row r="4" spans="1:3" ht="45.75" customHeight="1">
      <c r="A4" s="21" t="s">
        <v>85</v>
      </c>
      <c r="B4" s="17"/>
      <c r="C4" s="20" t="s">
        <v>92</v>
      </c>
    </row>
    <row r="5" spans="1:3" ht="45.75" customHeight="1">
      <c r="A5" s="21">
        <v>82.205</v>
      </c>
      <c r="B5" s="17"/>
      <c r="C5" s="20" t="s">
        <v>93</v>
      </c>
    </row>
    <row r="6" spans="1:3" ht="45.75" customHeight="1">
      <c r="A6" s="21" t="s">
        <v>86</v>
      </c>
      <c r="B6" s="17"/>
      <c r="C6" s="20" t="s">
        <v>94</v>
      </c>
    </row>
    <row r="7" spans="1:3" ht="45.75" customHeight="1">
      <c r="A7" s="22">
        <v>50.2</v>
      </c>
      <c r="B7" s="17"/>
      <c r="C7" s="20" t="s">
        <v>95</v>
      </c>
    </row>
    <row r="8" spans="1:3" ht="45.75" customHeight="1">
      <c r="A8" s="21" t="s">
        <v>87</v>
      </c>
      <c r="B8" s="17"/>
      <c r="C8" s="20" t="s">
        <v>96</v>
      </c>
    </row>
    <row r="9" spans="1:3" ht="45.75" customHeight="1">
      <c r="A9" s="21" t="s">
        <v>88</v>
      </c>
      <c r="B9" s="17"/>
      <c r="C9" s="20" t="s">
        <v>97</v>
      </c>
    </row>
    <row r="10" spans="1:3" ht="45.75" customHeight="1">
      <c r="A10" s="21">
        <v>0.06</v>
      </c>
      <c r="B10" s="17"/>
      <c r="C10" s="20" t="s">
        <v>98</v>
      </c>
    </row>
    <row r="11" spans="1:3" ht="45.75" customHeight="1">
      <c r="A11" s="21" t="s">
        <v>89</v>
      </c>
      <c r="B11" s="17"/>
      <c r="C11" s="20" t="s">
        <v>99</v>
      </c>
    </row>
    <row r="12" spans="1:3" ht="45.75" customHeight="1">
      <c r="A12" s="21" t="s">
        <v>90</v>
      </c>
      <c r="B12" s="17"/>
      <c r="C12" s="20" t="s">
        <v>176</v>
      </c>
    </row>
    <row r="13" spans="1:3" ht="45.75" customHeight="1">
      <c r="A13" s="21" t="s">
        <v>91</v>
      </c>
      <c r="B13" s="17"/>
      <c r="C13" s="20" t="s">
        <v>100</v>
      </c>
    </row>
  </sheetData>
  <printOptions/>
  <pageMargins left="0.3" right="0.34" top="0.33" bottom="0.51" header="0.31" footer="0.49212598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tabColor indexed="20"/>
  </sheetPr>
  <dimension ref="A1:C13"/>
  <sheetViews>
    <sheetView showGridLines="0" zoomScale="75" zoomScaleNormal="75" workbookViewId="0" topLeftCell="A1">
      <selection activeCell="C2" sqref="C2"/>
    </sheetView>
  </sheetViews>
  <sheetFormatPr defaultColWidth="9.140625" defaultRowHeight="12.75"/>
  <cols>
    <col min="1" max="1" width="67.00390625" style="0" customWidth="1"/>
    <col min="2" max="2" width="8.140625" style="0" customWidth="1"/>
    <col min="3" max="3" width="68.57421875" style="0" customWidth="1"/>
  </cols>
  <sheetData>
    <row r="1" spans="1:3" ht="27" customHeight="1">
      <c r="A1" s="14" t="s">
        <v>190</v>
      </c>
      <c r="B1" s="16"/>
      <c r="C1" s="14" t="s">
        <v>190</v>
      </c>
    </row>
    <row r="2" spans="1:3" ht="19.5" customHeight="1">
      <c r="A2" s="15" t="s">
        <v>116</v>
      </c>
      <c r="B2" s="13"/>
      <c r="C2" s="15" t="s">
        <v>116</v>
      </c>
    </row>
    <row r="3" spans="1:3" ht="30" customHeight="1">
      <c r="A3" s="19" t="s">
        <v>117</v>
      </c>
      <c r="B3" s="13"/>
      <c r="C3" s="18"/>
    </row>
    <row r="4" spans="1:3" ht="45.75" customHeight="1">
      <c r="A4" s="23" t="s">
        <v>108</v>
      </c>
      <c r="B4" s="17"/>
      <c r="C4" s="62">
        <v>6.523</v>
      </c>
    </row>
    <row r="5" spans="1:3" ht="45.75" customHeight="1">
      <c r="A5" s="23" t="s">
        <v>109</v>
      </c>
      <c r="B5" s="17"/>
      <c r="C5" s="62" t="s">
        <v>118</v>
      </c>
    </row>
    <row r="6" spans="1:3" ht="45.75" customHeight="1">
      <c r="A6" s="23" t="s">
        <v>110</v>
      </c>
      <c r="B6" s="17"/>
      <c r="C6" s="62">
        <v>720.5</v>
      </c>
    </row>
    <row r="7" spans="1:3" ht="45.75" customHeight="1">
      <c r="A7" s="23" t="s">
        <v>111</v>
      </c>
      <c r="B7" s="17"/>
      <c r="C7" s="62" t="s">
        <v>119</v>
      </c>
    </row>
    <row r="8" spans="1:3" ht="45.75" customHeight="1">
      <c r="A8" s="23" t="s">
        <v>112</v>
      </c>
      <c r="B8" s="17"/>
      <c r="C8" s="62" t="s">
        <v>120</v>
      </c>
    </row>
    <row r="9" spans="1:3" ht="45.75" customHeight="1">
      <c r="A9" s="23" t="s">
        <v>113</v>
      </c>
      <c r="B9" s="17"/>
      <c r="C9" s="62" t="s">
        <v>121</v>
      </c>
    </row>
    <row r="10" spans="1:3" ht="45.75" customHeight="1">
      <c r="A10" s="23" t="s">
        <v>177</v>
      </c>
      <c r="B10" s="17"/>
      <c r="C10" s="62" t="s">
        <v>178</v>
      </c>
    </row>
    <row r="11" spans="1:3" ht="45.75" customHeight="1">
      <c r="A11" s="23" t="s">
        <v>114</v>
      </c>
      <c r="B11" s="17"/>
      <c r="C11" s="62">
        <v>6.02</v>
      </c>
    </row>
    <row r="12" spans="1:3" ht="45.75" customHeight="1">
      <c r="A12" s="23" t="s">
        <v>179</v>
      </c>
      <c r="B12" s="17"/>
      <c r="C12" s="62">
        <v>807.507</v>
      </c>
    </row>
    <row r="13" spans="1:3" ht="45.75" customHeight="1">
      <c r="A13" s="23" t="s">
        <v>115</v>
      </c>
      <c r="B13" s="17"/>
      <c r="C13" s="62">
        <v>7.9</v>
      </c>
    </row>
  </sheetData>
  <printOptions/>
  <pageMargins left="0.3" right="0.34" top="0.33" bottom="0.51" header="0.31" footer="0.49212598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tabColor indexed="13"/>
  </sheetPr>
  <dimension ref="B1:Z21"/>
  <sheetViews>
    <sheetView workbookViewId="0" topLeftCell="A1">
      <selection activeCell="B1" sqref="B1:N1"/>
    </sheetView>
  </sheetViews>
  <sheetFormatPr defaultColWidth="9.140625" defaultRowHeight="12.75"/>
  <cols>
    <col min="1" max="1" width="1.57421875" style="1" customWidth="1"/>
    <col min="2" max="7" width="8.421875" style="3" customWidth="1"/>
    <col min="8" max="12" width="7.140625" style="6" customWidth="1"/>
    <col min="13" max="13" width="3.7109375" style="6" customWidth="1"/>
    <col min="14" max="14" width="8.421875" style="5" customWidth="1"/>
    <col min="15" max="26" width="8.421875" style="1" customWidth="1"/>
    <col min="27" max="16384" width="9.140625" style="1" customWidth="1"/>
  </cols>
  <sheetData>
    <row r="1" spans="2:14" ht="57" customHeight="1">
      <c r="B1" s="82" t="s">
        <v>128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26" ht="26.25" customHeight="1">
      <c r="B2" s="83" t="s">
        <v>38</v>
      </c>
      <c r="C2" s="84"/>
      <c r="D2" s="84"/>
      <c r="E2" s="84"/>
      <c r="F2" s="84"/>
      <c r="G2" s="85"/>
      <c r="H2" s="89"/>
      <c r="I2" s="90"/>
      <c r="J2" s="90"/>
      <c r="K2" s="90"/>
      <c r="L2" s="90"/>
      <c r="M2" s="91"/>
      <c r="N2" s="4" t="str">
        <f>IF(H2=5.0016,"+","-")</f>
        <v>-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6.25" customHeight="1">
      <c r="B3" s="86" t="s">
        <v>39</v>
      </c>
      <c r="C3" s="87"/>
      <c r="D3" s="87"/>
      <c r="E3" s="87"/>
      <c r="F3" s="87"/>
      <c r="G3" s="88"/>
      <c r="H3" s="89"/>
      <c r="I3" s="90"/>
      <c r="J3" s="90"/>
      <c r="K3" s="90"/>
      <c r="L3" s="90"/>
      <c r="M3" s="91"/>
      <c r="N3" s="4" t="str">
        <f>IF(H3=7.000268,"+","-")</f>
        <v>-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26.25" customHeight="1">
      <c r="B4" s="83" t="s">
        <v>40</v>
      </c>
      <c r="C4" s="84"/>
      <c r="D4" s="84"/>
      <c r="E4" s="84"/>
      <c r="F4" s="84"/>
      <c r="G4" s="85"/>
      <c r="H4" s="89"/>
      <c r="I4" s="90"/>
      <c r="J4" s="90"/>
      <c r="K4" s="90"/>
      <c r="L4" s="90"/>
      <c r="M4" s="91"/>
      <c r="N4" s="4" t="str">
        <f>IF(H4=9.00018,"+","-")</f>
        <v>-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26.25" customHeight="1">
      <c r="B5" s="86" t="s">
        <v>41</v>
      </c>
      <c r="C5" s="87"/>
      <c r="D5" s="87"/>
      <c r="E5" s="87"/>
      <c r="F5" s="87"/>
      <c r="G5" s="88"/>
      <c r="H5" s="89"/>
      <c r="I5" s="90"/>
      <c r="J5" s="90"/>
      <c r="K5" s="90"/>
      <c r="L5" s="90"/>
      <c r="M5" s="91"/>
      <c r="N5" s="4" t="str">
        <f>IF(H5=11.0859,"+","-")</f>
        <v>-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26.25" customHeight="1">
      <c r="B6" s="83" t="s">
        <v>42</v>
      </c>
      <c r="C6" s="84"/>
      <c r="D6" s="84"/>
      <c r="E6" s="84"/>
      <c r="F6" s="84"/>
      <c r="G6" s="85"/>
      <c r="H6" s="89"/>
      <c r="I6" s="90"/>
      <c r="J6" s="90"/>
      <c r="K6" s="90"/>
      <c r="L6" s="90"/>
      <c r="M6" s="91"/>
      <c r="N6" s="4" t="str">
        <f>IF(H6=0.000051,"+","-")</f>
        <v>-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26.25" customHeight="1">
      <c r="B7" s="86" t="s">
        <v>43</v>
      </c>
      <c r="C7" s="87"/>
      <c r="D7" s="87"/>
      <c r="E7" s="87"/>
      <c r="F7" s="87"/>
      <c r="G7" s="88"/>
      <c r="H7" s="89"/>
      <c r="I7" s="90"/>
      <c r="J7" s="90"/>
      <c r="K7" s="90"/>
      <c r="L7" s="90"/>
      <c r="M7" s="91"/>
      <c r="N7" s="4" t="str">
        <f>IF(H7=6.08742,"+","-")</f>
        <v>-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6.25" customHeight="1">
      <c r="B8" s="86" t="s">
        <v>106</v>
      </c>
      <c r="C8" s="87"/>
      <c r="D8" s="87"/>
      <c r="E8" s="87"/>
      <c r="F8" s="87"/>
      <c r="G8" s="88"/>
      <c r="H8" s="89"/>
      <c r="I8" s="90"/>
      <c r="J8" s="90"/>
      <c r="K8" s="90"/>
      <c r="L8" s="90"/>
      <c r="M8" s="91"/>
      <c r="N8" s="4" t="str">
        <f>IF(H8=9.018,"+","-")</f>
        <v>-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6.25" customHeight="1">
      <c r="B9" s="86" t="s">
        <v>107</v>
      </c>
      <c r="C9" s="87"/>
      <c r="D9" s="87"/>
      <c r="E9" s="87"/>
      <c r="F9" s="87"/>
      <c r="G9" s="88"/>
      <c r="H9" s="89"/>
      <c r="I9" s="90"/>
      <c r="J9" s="90"/>
      <c r="K9" s="90"/>
      <c r="L9" s="90"/>
      <c r="M9" s="91"/>
      <c r="N9" s="4" t="str">
        <f>IF(H9=0.007627,"+","-")</f>
        <v>-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14" ht="26.25" customHeight="1">
      <c r="B10" s="86" t="s">
        <v>125</v>
      </c>
      <c r="C10" s="87"/>
      <c r="D10" s="87"/>
      <c r="E10" s="87"/>
      <c r="F10" s="87"/>
      <c r="G10" s="88"/>
      <c r="H10" s="89"/>
      <c r="I10" s="90"/>
      <c r="J10" s="90"/>
      <c r="K10" s="90"/>
      <c r="L10" s="90"/>
      <c r="M10" s="91"/>
      <c r="N10" s="4" t="str">
        <f>IF(H10=9.16035,"+","-")</f>
        <v>-</v>
      </c>
    </row>
    <row r="11" spans="2:14" ht="26.25" customHeight="1">
      <c r="B11" s="86" t="s">
        <v>126</v>
      </c>
      <c r="C11" s="87"/>
      <c r="D11" s="87"/>
      <c r="E11" s="87"/>
      <c r="F11" s="87"/>
      <c r="G11" s="88"/>
      <c r="H11" s="89"/>
      <c r="I11" s="90"/>
      <c r="J11" s="90"/>
      <c r="K11" s="90"/>
      <c r="L11" s="90"/>
      <c r="M11" s="91"/>
      <c r="N11" s="4" t="str">
        <f>IF(H11=8.07,"+","-")</f>
        <v>-</v>
      </c>
    </row>
    <row r="12" spans="2:14" ht="26.25" customHeight="1">
      <c r="B12" s="86" t="s">
        <v>127</v>
      </c>
      <c r="C12" s="87"/>
      <c r="D12" s="87"/>
      <c r="E12" s="87"/>
      <c r="F12" s="87"/>
      <c r="G12" s="88"/>
      <c r="H12" s="89"/>
      <c r="I12" s="90"/>
      <c r="J12" s="90"/>
      <c r="K12" s="90"/>
      <c r="L12" s="90"/>
      <c r="M12" s="91"/>
      <c r="N12" s="4" t="str">
        <f>IF(H12=19.526,"+","-")</f>
        <v>-</v>
      </c>
    </row>
    <row r="13" spans="2:14" ht="26.25" customHeight="1">
      <c r="B13" s="86" t="s">
        <v>129</v>
      </c>
      <c r="C13" s="87"/>
      <c r="D13" s="87"/>
      <c r="E13" s="87"/>
      <c r="F13" s="87"/>
      <c r="G13" s="88"/>
      <c r="H13" s="89"/>
      <c r="I13" s="90"/>
      <c r="J13" s="90"/>
      <c r="K13" s="90"/>
      <c r="L13" s="90"/>
      <c r="M13" s="91"/>
      <c r="N13" s="4" t="str">
        <f>IF(H13=3.002,"+","-")</f>
        <v>-</v>
      </c>
    </row>
    <row r="14" spans="2:14" ht="26.25" customHeight="1">
      <c r="B14" s="86" t="s">
        <v>130</v>
      </c>
      <c r="C14" s="87"/>
      <c r="D14" s="87"/>
      <c r="E14" s="87"/>
      <c r="F14" s="87"/>
      <c r="G14" s="88"/>
      <c r="H14" s="89"/>
      <c r="I14" s="90"/>
      <c r="J14" s="90"/>
      <c r="K14" s="90"/>
      <c r="L14" s="90"/>
      <c r="M14" s="91"/>
      <c r="N14" s="4" t="str">
        <f>IF(H14=24.00008,"+","-")</f>
        <v>-</v>
      </c>
    </row>
    <row r="15" spans="2:14" ht="26.25" customHeight="1">
      <c r="B15" s="86" t="s">
        <v>131</v>
      </c>
      <c r="C15" s="87"/>
      <c r="D15" s="87"/>
      <c r="E15" s="87"/>
      <c r="F15" s="87"/>
      <c r="G15" s="88"/>
      <c r="H15" s="89"/>
      <c r="I15" s="90"/>
      <c r="J15" s="90"/>
      <c r="K15" s="90"/>
      <c r="L15" s="90"/>
      <c r="M15" s="91"/>
      <c r="N15" s="4" t="str">
        <f>IF(H15=2.0824,"+","-")</f>
        <v>-</v>
      </c>
    </row>
    <row r="16" spans="2:14" ht="26.25" customHeight="1">
      <c r="B16" s="86" t="s">
        <v>132</v>
      </c>
      <c r="C16" s="87"/>
      <c r="D16" s="87"/>
      <c r="E16" s="87"/>
      <c r="F16" s="87"/>
      <c r="G16" s="88"/>
      <c r="H16" s="89"/>
      <c r="I16" s="90"/>
      <c r="J16" s="90"/>
      <c r="K16" s="90"/>
      <c r="L16" s="90"/>
      <c r="M16" s="91"/>
      <c r="N16" s="4" t="str">
        <f>IF(H16=5.756,"+","-")</f>
        <v>-</v>
      </c>
    </row>
    <row r="17" spans="2:14" ht="26.25" customHeight="1">
      <c r="B17" s="86" t="s">
        <v>133</v>
      </c>
      <c r="C17" s="87"/>
      <c r="D17" s="87"/>
      <c r="E17" s="87"/>
      <c r="F17" s="87"/>
      <c r="G17" s="88"/>
      <c r="H17" s="89"/>
      <c r="I17" s="90"/>
      <c r="J17" s="90"/>
      <c r="K17" s="90"/>
      <c r="L17" s="90"/>
      <c r="M17" s="91"/>
      <c r="N17" s="4" t="str">
        <f>IF(H17=0.0015,"+","-")</f>
        <v>-</v>
      </c>
    </row>
    <row r="18" spans="2:14" ht="26.25" customHeight="1">
      <c r="B18" s="86" t="s">
        <v>134</v>
      </c>
      <c r="C18" s="87"/>
      <c r="D18" s="87"/>
      <c r="E18" s="87"/>
      <c r="F18" s="87"/>
      <c r="G18" s="88"/>
      <c r="H18" s="89"/>
      <c r="I18" s="90"/>
      <c r="J18" s="90"/>
      <c r="K18" s="90"/>
      <c r="L18" s="90"/>
      <c r="M18" s="91"/>
      <c r="N18" s="4" t="str">
        <f>IF(H18=35.000069,"+","-")</f>
        <v>-</v>
      </c>
    </row>
    <row r="19" spans="2:14" ht="26.25" customHeight="1">
      <c r="B19" s="86" t="s">
        <v>135</v>
      </c>
      <c r="C19" s="87"/>
      <c r="D19" s="87"/>
      <c r="E19" s="87"/>
      <c r="F19" s="87"/>
      <c r="G19" s="88"/>
      <c r="H19" s="89"/>
      <c r="I19" s="90"/>
      <c r="J19" s="90"/>
      <c r="K19" s="90"/>
      <c r="L19" s="90"/>
      <c r="M19" s="91"/>
      <c r="N19" s="4" t="str">
        <f>IF(H19=10.00015,"+","-")</f>
        <v>-</v>
      </c>
    </row>
    <row r="20" spans="2:14" ht="26.25" customHeight="1">
      <c r="B20" s="86" t="s">
        <v>136</v>
      </c>
      <c r="C20" s="87"/>
      <c r="D20" s="87"/>
      <c r="E20" s="87"/>
      <c r="F20" s="87"/>
      <c r="G20" s="88"/>
      <c r="H20" s="89"/>
      <c r="I20" s="90"/>
      <c r="J20" s="90"/>
      <c r="K20" s="90"/>
      <c r="L20" s="90"/>
      <c r="M20" s="91"/>
      <c r="N20" s="4" t="str">
        <f>IF(H20=3.018,"+","-")</f>
        <v>-</v>
      </c>
    </row>
    <row r="21" spans="2:14" ht="26.25" customHeight="1">
      <c r="B21" s="86" t="s">
        <v>137</v>
      </c>
      <c r="C21" s="87"/>
      <c r="D21" s="87"/>
      <c r="E21" s="87"/>
      <c r="F21" s="87"/>
      <c r="G21" s="88"/>
      <c r="H21" s="92"/>
      <c r="I21" s="93"/>
      <c r="J21" s="93"/>
      <c r="K21" s="93"/>
      <c r="L21" s="93"/>
      <c r="M21" s="94"/>
      <c r="N21" s="28" t="str">
        <f>IF(H21=7.11,"+","-")</f>
        <v>-</v>
      </c>
    </row>
    <row r="22" ht="23.25" customHeight="1"/>
    <row r="23" ht="23.25" customHeight="1"/>
    <row r="24" ht="23.25" customHeight="1"/>
    <row r="25" ht="23.25" customHeight="1"/>
  </sheetData>
  <mergeCells count="41">
    <mergeCell ref="H20:M20"/>
    <mergeCell ref="H21:M21"/>
    <mergeCell ref="B20:G20"/>
    <mergeCell ref="B21:G21"/>
    <mergeCell ref="H5:M5"/>
    <mergeCell ref="B18:G18"/>
    <mergeCell ref="B19:G19"/>
    <mergeCell ref="H16:M16"/>
    <mergeCell ref="H17:M17"/>
    <mergeCell ref="H18:M18"/>
    <mergeCell ref="H19:M19"/>
    <mergeCell ref="B16:G16"/>
    <mergeCell ref="B17:G17"/>
    <mergeCell ref="B13:G13"/>
    <mergeCell ref="B14:G14"/>
    <mergeCell ref="B15:G15"/>
    <mergeCell ref="H10:M10"/>
    <mergeCell ref="H11:M11"/>
    <mergeCell ref="H12:M12"/>
    <mergeCell ref="H13:M13"/>
    <mergeCell ref="H6:M6"/>
    <mergeCell ref="H7:M7"/>
    <mergeCell ref="H14:M14"/>
    <mergeCell ref="H15:M15"/>
    <mergeCell ref="H8:M8"/>
    <mergeCell ref="H9:M9"/>
    <mergeCell ref="B9:G9"/>
    <mergeCell ref="B10:G10"/>
    <mergeCell ref="B11:G11"/>
    <mergeCell ref="B12:G12"/>
    <mergeCell ref="B5:G5"/>
    <mergeCell ref="B6:G6"/>
    <mergeCell ref="B7:G7"/>
    <mergeCell ref="B8:G8"/>
    <mergeCell ref="B1:N1"/>
    <mergeCell ref="B2:G2"/>
    <mergeCell ref="B3:G3"/>
    <mergeCell ref="B4:G4"/>
    <mergeCell ref="H2:M2"/>
    <mergeCell ref="H3:M3"/>
    <mergeCell ref="H4:M4"/>
  </mergeCells>
  <conditionalFormatting sqref="N2:N21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19" right="0.2" top="0.21" bottom="0.28" header="0.19" footer="0.23"/>
  <pageSetup horizontalDpi="300" verticalDpi="300" orientation="portrait" paperSize="9" r:id="rId1"/>
  <ignoredErrors>
    <ignoredError sqref="N4 N10 N1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tabColor indexed="13"/>
  </sheetPr>
  <dimension ref="B1:Z26"/>
  <sheetViews>
    <sheetView workbookViewId="0" topLeftCell="A25">
      <selection activeCell="B1" sqref="A1:M25"/>
    </sheetView>
  </sheetViews>
  <sheetFormatPr defaultColWidth="9.140625" defaultRowHeight="12.75"/>
  <cols>
    <col min="1" max="1" width="2.421875" style="1" customWidth="1"/>
    <col min="2" max="7" width="8.421875" style="3" customWidth="1"/>
    <col min="8" max="13" width="7.140625" style="6" customWidth="1"/>
    <col min="14" max="14" width="8.421875" style="5" customWidth="1"/>
    <col min="15" max="26" width="8.421875" style="1" customWidth="1"/>
    <col min="27" max="16384" width="9.140625" style="1" customWidth="1"/>
  </cols>
  <sheetData>
    <row r="1" spans="2:16" ht="30" customHeight="1">
      <c r="B1" s="101" t="s">
        <v>124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4"/>
      <c r="P1" s="30"/>
    </row>
    <row r="2" spans="2:26" ht="26.25" customHeight="1">
      <c r="B2" s="83" t="s">
        <v>138</v>
      </c>
      <c r="C2" s="84"/>
      <c r="D2" s="84"/>
      <c r="E2" s="84"/>
      <c r="F2" s="84"/>
      <c r="G2" s="85"/>
      <c r="H2" s="98"/>
      <c r="I2" s="99"/>
      <c r="J2" s="99"/>
      <c r="K2" s="99"/>
      <c r="L2" s="99"/>
      <c r="M2" s="100"/>
      <c r="N2" s="25"/>
      <c r="O2" s="2"/>
      <c r="P2" s="31">
        <f>IF(H2=5.00019,1,0)</f>
        <v>0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6.25" customHeight="1">
      <c r="B3" s="86" t="s">
        <v>139</v>
      </c>
      <c r="C3" s="87"/>
      <c r="D3" s="87"/>
      <c r="E3" s="87"/>
      <c r="F3" s="87"/>
      <c r="G3" s="88"/>
      <c r="H3" s="98"/>
      <c r="I3" s="99"/>
      <c r="J3" s="99"/>
      <c r="K3" s="99"/>
      <c r="L3" s="99"/>
      <c r="M3" s="100"/>
      <c r="N3" s="25"/>
      <c r="O3" s="2"/>
      <c r="P3" s="31">
        <f>IF(H3=18.0288,1,0)</f>
        <v>0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26.25" customHeight="1">
      <c r="B4" s="83" t="s">
        <v>140</v>
      </c>
      <c r="C4" s="84"/>
      <c r="D4" s="84"/>
      <c r="E4" s="84"/>
      <c r="F4" s="84"/>
      <c r="G4" s="85"/>
      <c r="H4" s="98"/>
      <c r="I4" s="99"/>
      <c r="J4" s="99"/>
      <c r="K4" s="99"/>
      <c r="L4" s="99"/>
      <c r="M4" s="100"/>
      <c r="N4" s="25"/>
      <c r="O4" s="2"/>
      <c r="P4" s="31">
        <f>IF(H4=9.025,1,0)</f>
        <v>0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26.25" customHeight="1">
      <c r="B5" s="86" t="s">
        <v>141</v>
      </c>
      <c r="C5" s="87"/>
      <c r="D5" s="87"/>
      <c r="E5" s="87"/>
      <c r="F5" s="87"/>
      <c r="G5" s="88"/>
      <c r="H5" s="98"/>
      <c r="I5" s="99"/>
      <c r="J5" s="99"/>
      <c r="K5" s="99"/>
      <c r="L5" s="99"/>
      <c r="M5" s="100"/>
      <c r="N5" s="25"/>
      <c r="O5" s="2"/>
      <c r="P5" s="31">
        <f>IF(H5=12.0758,1,0)</f>
        <v>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26.25" customHeight="1">
      <c r="B6" s="83" t="s">
        <v>142</v>
      </c>
      <c r="C6" s="84"/>
      <c r="D6" s="84"/>
      <c r="E6" s="84"/>
      <c r="F6" s="84"/>
      <c r="G6" s="85"/>
      <c r="H6" s="98"/>
      <c r="I6" s="99"/>
      <c r="J6" s="99"/>
      <c r="K6" s="99"/>
      <c r="L6" s="99"/>
      <c r="M6" s="100"/>
      <c r="N6" s="25"/>
      <c r="O6" s="2"/>
      <c r="P6" s="31">
        <f>IF(H6=0.000059,1,0)</f>
        <v>0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26.25" customHeight="1">
      <c r="B7" s="86" t="s">
        <v>143</v>
      </c>
      <c r="C7" s="87"/>
      <c r="D7" s="87"/>
      <c r="E7" s="87"/>
      <c r="F7" s="87"/>
      <c r="G7" s="88"/>
      <c r="H7" s="98"/>
      <c r="I7" s="99"/>
      <c r="J7" s="99"/>
      <c r="K7" s="99"/>
      <c r="L7" s="99"/>
      <c r="M7" s="100"/>
      <c r="N7" s="25"/>
      <c r="O7" s="2"/>
      <c r="P7" s="31">
        <f>IF(H7=9.00642,1,0)</f>
        <v>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6.25" customHeight="1">
      <c r="B8" s="86" t="s">
        <v>144</v>
      </c>
      <c r="C8" s="87"/>
      <c r="D8" s="87"/>
      <c r="E8" s="87"/>
      <c r="F8" s="87"/>
      <c r="G8" s="88"/>
      <c r="H8" s="98"/>
      <c r="I8" s="99"/>
      <c r="J8" s="99"/>
      <c r="K8" s="99"/>
      <c r="L8" s="99"/>
      <c r="M8" s="100"/>
      <c r="N8" s="25"/>
      <c r="O8" s="2"/>
      <c r="P8" s="31">
        <f>IF(H8=11.00019,1,0)</f>
        <v>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6.25" customHeight="1">
      <c r="B9" s="86" t="s">
        <v>145</v>
      </c>
      <c r="C9" s="87"/>
      <c r="D9" s="87"/>
      <c r="E9" s="87"/>
      <c r="F9" s="87"/>
      <c r="G9" s="88"/>
      <c r="H9" s="98"/>
      <c r="I9" s="99"/>
      <c r="J9" s="99"/>
      <c r="K9" s="99"/>
      <c r="L9" s="99"/>
      <c r="M9" s="100"/>
      <c r="N9" s="25"/>
      <c r="O9" s="2"/>
      <c r="P9" s="31">
        <f>IF(H9=10.357,1,0)</f>
        <v>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2:16" ht="26.25" customHeight="1">
      <c r="B10" s="86" t="s">
        <v>152</v>
      </c>
      <c r="C10" s="87"/>
      <c r="D10" s="87"/>
      <c r="E10" s="87"/>
      <c r="F10" s="87"/>
      <c r="G10" s="88"/>
      <c r="H10" s="98"/>
      <c r="I10" s="99"/>
      <c r="J10" s="99"/>
      <c r="K10" s="99"/>
      <c r="L10" s="99"/>
      <c r="M10" s="100"/>
      <c r="N10" s="26"/>
      <c r="P10" s="31">
        <f>IF(H10=17.00629,1,0)</f>
        <v>0</v>
      </c>
    </row>
    <row r="11" spans="2:16" ht="26.25" customHeight="1">
      <c r="B11" s="86" t="s">
        <v>153</v>
      </c>
      <c r="C11" s="87"/>
      <c r="D11" s="87"/>
      <c r="E11" s="87"/>
      <c r="F11" s="87"/>
      <c r="G11" s="88"/>
      <c r="H11" s="98"/>
      <c r="I11" s="99"/>
      <c r="J11" s="99"/>
      <c r="K11" s="99"/>
      <c r="L11" s="99"/>
      <c r="M11" s="100"/>
      <c r="N11" s="26"/>
      <c r="P11" s="31">
        <f>IF(H11=8.08,1,0)</f>
        <v>0</v>
      </c>
    </row>
    <row r="12" spans="2:16" ht="26.25" customHeight="1">
      <c r="B12" s="86" t="s">
        <v>154</v>
      </c>
      <c r="C12" s="87"/>
      <c r="D12" s="87"/>
      <c r="E12" s="87"/>
      <c r="F12" s="87"/>
      <c r="G12" s="88"/>
      <c r="H12" s="98"/>
      <c r="I12" s="99"/>
      <c r="J12" s="99"/>
      <c r="K12" s="99"/>
      <c r="L12" s="99"/>
      <c r="M12" s="100"/>
      <c r="N12" s="26"/>
      <c r="P12" s="31">
        <f>IF(H12=3.0852,1,0)</f>
        <v>0</v>
      </c>
    </row>
    <row r="13" spans="2:16" ht="26.25" customHeight="1">
      <c r="B13" s="86" t="s">
        <v>155</v>
      </c>
      <c r="C13" s="87"/>
      <c r="D13" s="87"/>
      <c r="E13" s="87"/>
      <c r="F13" s="87"/>
      <c r="G13" s="88"/>
      <c r="H13" s="98"/>
      <c r="I13" s="99"/>
      <c r="J13" s="99"/>
      <c r="K13" s="99"/>
      <c r="L13" s="99"/>
      <c r="M13" s="100"/>
      <c r="N13" s="26"/>
      <c r="P13" s="31">
        <f>IF(H13=14.000067,1,0)</f>
        <v>0</v>
      </c>
    </row>
    <row r="14" spans="2:16" ht="26.25" customHeight="1">
      <c r="B14" s="86" t="s">
        <v>156</v>
      </c>
      <c r="C14" s="87"/>
      <c r="D14" s="87"/>
      <c r="E14" s="87"/>
      <c r="F14" s="87"/>
      <c r="G14" s="88"/>
      <c r="H14" s="98"/>
      <c r="I14" s="99"/>
      <c r="J14" s="99"/>
      <c r="K14" s="99"/>
      <c r="L14" s="99"/>
      <c r="M14" s="100"/>
      <c r="N14" s="26"/>
      <c r="P14" s="31">
        <f>IF(H14=13.006,1,0)</f>
        <v>0</v>
      </c>
    </row>
    <row r="15" spans="2:16" ht="26.25" customHeight="1">
      <c r="B15" s="86" t="s">
        <v>157</v>
      </c>
      <c r="C15" s="87"/>
      <c r="D15" s="87"/>
      <c r="E15" s="87"/>
      <c r="F15" s="87"/>
      <c r="G15" s="88"/>
      <c r="H15" s="98"/>
      <c r="I15" s="99"/>
      <c r="J15" s="99"/>
      <c r="K15" s="99"/>
      <c r="L15" s="99"/>
      <c r="M15" s="100"/>
      <c r="N15" s="26"/>
      <c r="P15" s="31">
        <f>IF(H15=1.00004,1,0)</f>
        <v>0</v>
      </c>
    </row>
    <row r="16" spans="2:16" ht="26.25" customHeight="1">
      <c r="B16" s="86" t="s">
        <v>158</v>
      </c>
      <c r="C16" s="87"/>
      <c r="D16" s="87"/>
      <c r="E16" s="87"/>
      <c r="F16" s="87"/>
      <c r="G16" s="88"/>
      <c r="H16" s="98"/>
      <c r="I16" s="99"/>
      <c r="J16" s="99"/>
      <c r="K16" s="99"/>
      <c r="L16" s="99"/>
      <c r="M16" s="100"/>
      <c r="N16" s="26"/>
      <c r="P16" s="31">
        <f>IF(H16=0.0002,1,0)</f>
        <v>0</v>
      </c>
    </row>
    <row r="17" spans="2:16" ht="26.25" customHeight="1">
      <c r="B17" s="86" t="s">
        <v>159</v>
      </c>
      <c r="C17" s="87"/>
      <c r="D17" s="87"/>
      <c r="E17" s="87"/>
      <c r="F17" s="87"/>
      <c r="G17" s="88"/>
      <c r="H17" s="98"/>
      <c r="I17" s="99"/>
      <c r="J17" s="99"/>
      <c r="K17" s="99"/>
      <c r="L17" s="99"/>
      <c r="M17" s="100"/>
      <c r="N17" s="26"/>
      <c r="P17" s="31">
        <f>IF(H17=7.003936,1,0)</f>
        <v>0</v>
      </c>
    </row>
    <row r="18" spans="2:16" ht="26.25" customHeight="1">
      <c r="B18" s="86" t="s">
        <v>160</v>
      </c>
      <c r="C18" s="87"/>
      <c r="D18" s="87"/>
      <c r="E18" s="87"/>
      <c r="F18" s="87"/>
      <c r="G18" s="88"/>
      <c r="H18" s="98"/>
      <c r="I18" s="99"/>
      <c r="J18" s="99"/>
      <c r="K18" s="99"/>
      <c r="L18" s="99"/>
      <c r="M18" s="100"/>
      <c r="N18" s="26"/>
      <c r="P18" s="31">
        <f>IF(H18=9.07,1,0)</f>
        <v>0</v>
      </c>
    </row>
    <row r="19" spans="2:16" ht="26.25" customHeight="1">
      <c r="B19" s="86" t="s">
        <v>161</v>
      </c>
      <c r="C19" s="87"/>
      <c r="D19" s="87"/>
      <c r="E19" s="87"/>
      <c r="F19" s="87"/>
      <c r="G19" s="88"/>
      <c r="H19" s="98"/>
      <c r="I19" s="99"/>
      <c r="J19" s="99"/>
      <c r="K19" s="99"/>
      <c r="L19" s="99"/>
      <c r="M19" s="100"/>
      <c r="N19" s="27"/>
      <c r="P19" s="31">
        <f>IF(H19=0.0019,1,0)</f>
        <v>0</v>
      </c>
    </row>
    <row r="20" spans="2:16" ht="26.25" customHeight="1">
      <c r="B20" s="86" t="s">
        <v>162</v>
      </c>
      <c r="C20" s="87"/>
      <c r="D20" s="87"/>
      <c r="E20" s="87"/>
      <c r="F20" s="87"/>
      <c r="G20" s="88"/>
      <c r="H20" s="98"/>
      <c r="I20" s="99"/>
      <c r="J20" s="99"/>
      <c r="K20" s="99"/>
      <c r="L20" s="99"/>
      <c r="M20" s="100"/>
      <c r="N20" s="27"/>
      <c r="P20" s="31">
        <f>IF(H20=2.05008,1,0)</f>
        <v>0</v>
      </c>
    </row>
    <row r="21" spans="2:16" ht="26.25" customHeight="1">
      <c r="B21" s="86" t="s">
        <v>163</v>
      </c>
      <c r="C21" s="87"/>
      <c r="D21" s="87"/>
      <c r="E21" s="87"/>
      <c r="F21" s="87"/>
      <c r="G21" s="88"/>
      <c r="H21" s="95"/>
      <c r="I21" s="96"/>
      <c r="J21" s="96"/>
      <c r="K21" s="96"/>
      <c r="L21" s="96"/>
      <c r="M21" s="97"/>
      <c r="N21" s="27"/>
      <c r="P21" s="31">
        <f>IF(H21=1.001001,1,0)</f>
        <v>0</v>
      </c>
    </row>
    <row r="22" ht="23.25" customHeight="1">
      <c r="P22" s="32">
        <f>SUM(P2:P21)</f>
        <v>0</v>
      </c>
    </row>
    <row r="23" spans="3:16" ht="22.5" customHeight="1">
      <c r="C23" s="102" t="s">
        <v>164</v>
      </c>
      <c r="D23" s="102"/>
      <c r="E23" s="102"/>
      <c r="F23" s="103">
        <f>COUNTIF(P2:P21,1)</f>
        <v>0</v>
      </c>
      <c r="G23" s="103"/>
      <c r="P23" s="29"/>
    </row>
    <row r="24" spans="3:7" ht="22.5" customHeight="1">
      <c r="C24" s="102" t="s">
        <v>165</v>
      </c>
      <c r="D24" s="102"/>
      <c r="E24" s="102"/>
      <c r="F24" s="103">
        <f>20-F23</f>
        <v>20</v>
      </c>
      <c r="G24" s="103"/>
    </row>
    <row r="25" spans="3:7" ht="22.5" customHeight="1">
      <c r="C25" s="102" t="s">
        <v>166</v>
      </c>
      <c r="D25" s="102"/>
      <c r="E25" s="102"/>
      <c r="F25" s="104">
        <f>F23/20</f>
        <v>0</v>
      </c>
      <c r="G25" s="104"/>
    </row>
    <row r="26" spans="3:7" ht="22.5" customHeight="1">
      <c r="C26" s="102" t="s">
        <v>167</v>
      </c>
      <c r="D26" s="102"/>
      <c r="E26" s="102"/>
      <c r="F26" s="105">
        <f>IF(F23/20&gt;0.89,"1",IF(F23/20&gt;0.74,2,IF(F23/20&gt;0.49,3,IF(F23/20&gt;0.24,4,5))))</f>
        <v>5</v>
      </c>
      <c r="G26" s="105"/>
    </row>
  </sheetData>
  <sheetProtection formatCells="0"/>
  <mergeCells count="49">
    <mergeCell ref="F23:G23"/>
    <mergeCell ref="F24:G24"/>
    <mergeCell ref="F25:G25"/>
    <mergeCell ref="F26:G26"/>
    <mergeCell ref="C23:E23"/>
    <mergeCell ref="C24:E24"/>
    <mergeCell ref="C25:E25"/>
    <mergeCell ref="C26:E26"/>
    <mergeCell ref="B2:G2"/>
    <mergeCell ref="B3:G3"/>
    <mergeCell ref="B4:G4"/>
    <mergeCell ref="B1:M1"/>
    <mergeCell ref="H2:M2"/>
    <mergeCell ref="H3:M3"/>
    <mergeCell ref="B5:G5"/>
    <mergeCell ref="B6:G6"/>
    <mergeCell ref="B7:G7"/>
    <mergeCell ref="B8:G8"/>
    <mergeCell ref="B9:G9"/>
    <mergeCell ref="B10:G10"/>
    <mergeCell ref="B11:G11"/>
    <mergeCell ref="B12:G12"/>
    <mergeCell ref="H6:M6"/>
    <mergeCell ref="H7:M7"/>
    <mergeCell ref="H14:M14"/>
    <mergeCell ref="H15:M15"/>
    <mergeCell ref="H8:M8"/>
    <mergeCell ref="H9:M9"/>
    <mergeCell ref="B13:G13"/>
    <mergeCell ref="B14:G14"/>
    <mergeCell ref="B15:G15"/>
    <mergeCell ref="H10:M10"/>
    <mergeCell ref="H11:M11"/>
    <mergeCell ref="H12:M12"/>
    <mergeCell ref="H13:M13"/>
    <mergeCell ref="B20:G20"/>
    <mergeCell ref="B21:G21"/>
    <mergeCell ref="B16:G16"/>
    <mergeCell ref="B17:G17"/>
    <mergeCell ref="H21:M21"/>
    <mergeCell ref="H4:M4"/>
    <mergeCell ref="H5:M5"/>
    <mergeCell ref="B18:G18"/>
    <mergeCell ref="B19:G19"/>
    <mergeCell ref="H16:M16"/>
    <mergeCell ref="H17:M17"/>
    <mergeCell ref="H18:M18"/>
    <mergeCell ref="H19:M19"/>
    <mergeCell ref="H20:M20"/>
  </mergeCells>
  <conditionalFormatting sqref="N2:N18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19" right="0.2" top="0.21" bottom="0.28" header="0.19" footer="0.23"/>
  <pageSetup horizontalDpi="300" verticalDpi="300" orientation="portrait" paperSize="9" r:id="rId2"/>
  <ignoredErrors>
    <ignoredError sqref="P3" formula="1" unlockedFormula="1"/>
    <ignoredError sqref="P2 P4:P22 F23:G26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43"/>
  </sheetPr>
  <dimension ref="A2:A30"/>
  <sheetViews>
    <sheetView workbookViewId="0" topLeftCell="A1">
      <selection activeCell="B1" sqref="B1"/>
    </sheetView>
  </sheetViews>
  <sheetFormatPr defaultColWidth="9.140625" defaultRowHeight="12.75"/>
  <cols>
    <col min="1" max="1" width="8.140625" style="11" customWidth="1"/>
    <col min="2" max="2" width="4.8515625" style="11" customWidth="1"/>
    <col min="3" max="6" width="8.140625" style="11" customWidth="1"/>
    <col min="7" max="16384" width="9.140625" style="11" customWidth="1"/>
  </cols>
  <sheetData>
    <row r="2" ht="12.75">
      <c r="A2" s="12"/>
    </row>
    <row r="4" ht="12.75">
      <c r="A4" s="12"/>
    </row>
    <row r="6" ht="12.75">
      <c r="A6" s="12"/>
    </row>
    <row r="8" ht="12.75">
      <c r="A8" s="12"/>
    </row>
    <row r="11" ht="12.75">
      <c r="A11" s="12"/>
    </row>
    <row r="18" ht="12.75">
      <c r="A18" s="12"/>
    </row>
    <row r="23" ht="12.75">
      <c r="A23" s="12"/>
    </row>
    <row r="27" ht="12.75">
      <c r="A27" s="12"/>
    </row>
    <row r="30" ht="12.75">
      <c r="A30" s="1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3"/>
  </sheetPr>
  <dimension ref="A2:A30"/>
  <sheetViews>
    <sheetView workbookViewId="0" topLeftCell="A1">
      <selection activeCell="B1" sqref="B1"/>
    </sheetView>
  </sheetViews>
  <sheetFormatPr defaultColWidth="9.140625" defaultRowHeight="12.75"/>
  <cols>
    <col min="1" max="1" width="8.140625" style="11" customWidth="1"/>
    <col min="2" max="2" width="4.8515625" style="11" customWidth="1"/>
    <col min="3" max="6" width="8.140625" style="11" customWidth="1"/>
    <col min="7" max="16384" width="9.140625" style="11" customWidth="1"/>
  </cols>
  <sheetData>
    <row r="2" ht="12.75">
      <c r="A2" s="12"/>
    </row>
    <row r="4" ht="12.75">
      <c r="A4" s="12"/>
    </row>
    <row r="6" ht="12.75">
      <c r="A6" s="12"/>
    </row>
    <row r="8" ht="12.75">
      <c r="A8" s="12"/>
    </row>
    <row r="11" ht="12.75">
      <c r="A11" s="12"/>
    </row>
    <row r="18" ht="12.75">
      <c r="A18" s="12"/>
    </row>
    <row r="23" ht="12.75">
      <c r="A23" s="12"/>
    </row>
    <row r="27" ht="12.75">
      <c r="A27" s="12"/>
    </row>
    <row r="30" ht="12.75">
      <c r="A30" s="1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1"/>
  </sheetPr>
  <dimension ref="A1:N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7" width="10.57421875" style="0" customWidth="1"/>
    <col min="8" max="8" width="4.8515625" style="0" customWidth="1"/>
    <col min="9" max="14" width="10.57421875" style="0" customWidth="1"/>
  </cols>
  <sheetData>
    <row r="1" spans="1:14" ht="345.75" customHeight="1">
      <c r="A1" s="9" t="s">
        <v>55</v>
      </c>
      <c r="B1" s="9" t="s">
        <v>54</v>
      </c>
      <c r="C1" s="9" t="s">
        <v>53</v>
      </c>
      <c r="D1" s="9" t="s">
        <v>52</v>
      </c>
      <c r="E1" s="9" t="s">
        <v>51</v>
      </c>
      <c r="F1" s="9" t="s">
        <v>170</v>
      </c>
      <c r="G1" s="9" t="s">
        <v>50</v>
      </c>
      <c r="H1" s="7"/>
      <c r="I1" s="9" t="s">
        <v>49</v>
      </c>
      <c r="J1" s="9" t="s">
        <v>48</v>
      </c>
      <c r="K1" s="9" t="s">
        <v>47</v>
      </c>
      <c r="L1" s="9" t="s">
        <v>46</v>
      </c>
      <c r="M1" s="9" t="s">
        <v>45</v>
      </c>
      <c r="N1" s="9" t="s">
        <v>44</v>
      </c>
    </row>
    <row r="2" spans="1:14" s="8" customFormat="1" ht="93.75" customHeight="1">
      <c r="A2" s="33">
        <v>5</v>
      </c>
      <c r="B2" s="33">
        <v>9</v>
      </c>
      <c r="C2" s="33">
        <v>7</v>
      </c>
      <c r="D2" s="33">
        <v>5</v>
      </c>
      <c r="E2" s="33">
        <v>3</v>
      </c>
      <c r="F2" s="33">
        <v>4</v>
      </c>
      <c r="G2" s="33">
        <v>1</v>
      </c>
      <c r="H2" s="10" t="s">
        <v>56</v>
      </c>
      <c r="I2" s="33">
        <v>8</v>
      </c>
      <c r="J2" s="33">
        <v>6</v>
      </c>
      <c r="K2" s="33">
        <v>7</v>
      </c>
      <c r="L2" s="33">
        <v>4</v>
      </c>
      <c r="M2" s="33">
        <v>2</v>
      </c>
      <c r="N2" s="33">
        <v>8</v>
      </c>
    </row>
  </sheetData>
  <printOptions/>
  <pageMargins left="0.22" right="0.2" top="0.31" bottom="0.35" header="0.21" footer="0.2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17"/>
  </sheetPr>
  <dimension ref="A1:AC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7" width="4.140625" style="37" customWidth="1"/>
    <col min="8" max="8" width="1.8515625" style="37" customWidth="1"/>
    <col min="9" max="14" width="4.140625" style="37" customWidth="1"/>
    <col min="15" max="15" width="29.421875" style="37" customWidth="1"/>
    <col min="16" max="22" width="4.140625" style="37" customWidth="1"/>
    <col min="23" max="23" width="2.00390625" style="37" customWidth="1"/>
    <col min="24" max="29" width="4.140625" style="37" customWidth="1"/>
    <col min="30" max="16384" width="9.140625" style="37" customWidth="1"/>
  </cols>
  <sheetData>
    <row r="1" spans="1:29" ht="111" customHeight="1">
      <c r="A1" s="44" t="s">
        <v>55</v>
      </c>
      <c r="B1" s="44" t="s">
        <v>54</v>
      </c>
      <c r="C1" s="44" t="s">
        <v>53</v>
      </c>
      <c r="D1" s="44" t="s">
        <v>52</v>
      </c>
      <c r="E1" s="44" t="s">
        <v>51</v>
      </c>
      <c r="F1" s="44" t="s">
        <v>170</v>
      </c>
      <c r="G1" s="44" t="s">
        <v>50</v>
      </c>
      <c r="H1" s="44"/>
      <c r="I1" s="44" t="s">
        <v>49</v>
      </c>
      <c r="J1" s="44" t="s">
        <v>48</v>
      </c>
      <c r="K1" s="44" t="s">
        <v>47</v>
      </c>
      <c r="L1" s="44" t="s">
        <v>46</v>
      </c>
      <c r="M1" s="44" t="s">
        <v>45</v>
      </c>
      <c r="N1" s="44" t="s">
        <v>175</v>
      </c>
      <c r="P1" s="44" t="s">
        <v>55</v>
      </c>
      <c r="Q1" s="44" t="s">
        <v>54</v>
      </c>
      <c r="R1" s="44" t="s">
        <v>53</v>
      </c>
      <c r="S1" s="44" t="s">
        <v>52</v>
      </c>
      <c r="T1" s="44" t="s">
        <v>51</v>
      </c>
      <c r="U1" s="44" t="s">
        <v>170</v>
      </c>
      <c r="V1" s="44" t="s">
        <v>50</v>
      </c>
      <c r="W1" s="44"/>
      <c r="X1" s="44" t="s">
        <v>49</v>
      </c>
      <c r="Y1" s="44" t="s">
        <v>48</v>
      </c>
      <c r="Z1" s="44" t="s">
        <v>47</v>
      </c>
      <c r="AA1" s="44" t="s">
        <v>46</v>
      </c>
      <c r="AB1" s="44" t="s">
        <v>45</v>
      </c>
      <c r="AC1" s="44" t="s">
        <v>175</v>
      </c>
    </row>
    <row r="2" spans="1:29" s="47" customFormat="1" ht="27" customHeight="1">
      <c r="A2" s="45">
        <v>5</v>
      </c>
      <c r="B2" s="45">
        <v>9</v>
      </c>
      <c r="C2" s="45">
        <v>7</v>
      </c>
      <c r="D2" s="45">
        <v>5</v>
      </c>
      <c r="E2" s="45">
        <v>3</v>
      </c>
      <c r="F2" s="45">
        <v>4</v>
      </c>
      <c r="G2" s="45">
        <v>1</v>
      </c>
      <c r="H2" s="46" t="s">
        <v>56</v>
      </c>
      <c r="I2" s="45">
        <v>8</v>
      </c>
      <c r="J2" s="45">
        <v>6</v>
      </c>
      <c r="K2" s="45">
        <v>7</v>
      </c>
      <c r="L2" s="45">
        <v>4</v>
      </c>
      <c r="M2" s="45">
        <v>2</v>
      </c>
      <c r="N2" s="45">
        <v>8</v>
      </c>
      <c r="P2" s="45">
        <v>5</v>
      </c>
      <c r="Q2" s="45">
        <v>9</v>
      </c>
      <c r="R2" s="45">
        <v>7</v>
      </c>
      <c r="S2" s="45">
        <v>5</v>
      </c>
      <c r="T2" s="45">
        <v>3</v>
      </c>
      <c r="U2" s="45">
        <v>4</v>
      </c>
      <c r="V2" s="45">
        <v>1</v>
      </c>
      <c r="W2" s="46" t="s">
        <v>56</v>
      </c>
      <c r="X2" s="45">
        <v>8</v>
      </c>
      <c r="Y2" s="45">
        <v>6</v>
      </c>
      <c r="Z2" s="45">
        <v>7</v>
      </c>
      <c r="AA2" s="45">
        <v>4</v>
      </c>
      <c r="AB2" s="45">
        <v>2</v>
      </c>
      <c r="AC2" s="45">
        <v>8</v>
      </c>
    </row>
    <row r="3" ht="57" customHeight="1"/>
    <row r="4" spans="1:29" ht="111" customHeight="1">
      <c r="A4" s="44" t="s">
        <v>55</v>
      </c>
      <c r="B4" s="44" t="s">
        <v>54</v>
      </c>
      <c r="C4" s="44" t="s">
        <v>53</v>
      </c>
      <c r="D4" s="44" t="s">
        <v>52</v>
      </c>
      <c r="E4" s="44" t="s">
        <v>51</v>
      </c>
      <c r="F4" s="44" t="s">
        <v>170</v>
      </c>
      <c r="G4" s="44" t="s">
        <v>50</v>
      </c>
      <c r="H4" s="44"/>
      <c r="I4" s="44" t="s">
        <v>49</v>
      </c>
      <c r="J4" s="44" t="s">
        <v>48</v>
      </c>
      <c r="K4" s="44" t="s">
        <v>47</v>
      </c>
      <c r="L4" s="44" t="s">
        <v>46</v>
      </c>
      <c r="M4" s="44" t="s">
        <v>45</v>
      </c>
      <c r="N4" s="44" t="s">
        <v>175</v>
      </c>
      <c r="P4" s="44" t="s">
        <v>55</v>
      </c>
      <c r="Q4" s="44" t="s">
        <v>54</v>
      </c>
      <c r="R4" s="44" t="s">
        <v>53</v>
      </c>
      <c r="S4" s="44" t="s">
        <v>52</v>
      </c>
      <c r="T4" s="44" t="s">
        <v>51</v>
      </c>
      <c r="U4" s="44" t="s">
        <v>170</v>
      </c>
      <c r="V4" s="44" t="s">
        <v>50</v>
      </c>
      <c r="W4" s="44"/>
      <c r="X4" s="44" t="s">
        <v>49</v>
      </c>
      <c r="Y4" s="44" t="s">
        <v>48</v>
      </c>
      <c r="Z4" s="44" t="s">
        <v>47</v>
      </c>
      <c r="AA4" s="44" t="s">
        <v>46</v>
      </c>
      <c r="AB4" s="44" t="s">
        <v>45</v>
      </c>
      <c r="AC4" s="44" t="s">
        <v>175</v>
      </c>
    </row>
    <row r="5" spans="1:29" ht="27" customHeight="1">
      <c r="A5" s="45">
        <v>5</v>
      </c>
      <c r="B5" s="45">
        <v>9</v>
      </c>
      <c r="C5" s="45">
        <v>7</v>
      </c>
      <c r="D5" s="45">
        <v>5</v>
      </c>
      <c r="E5" s="45">
        <v>3</v>
      </c>
      <c r="F5" s="45">
        <v>4</v>
      </c>
      <c r="G5" s="45">
        <v>1</v>
      </c>
      <c r="H5" s="46" t="s">
        <v>56</v>
      </c>
      <c r="I5" s="45">
        <v>8</v>
      </c>
      <c r="J5" s="45">
        <v>6</v>
      </c>
      <c r="K5" s="45">
        <v>7</v>
      </c>
      <c r="L5" s="45">
        <v>4</v>
      </c>
      <c r="M5" s="45">
        <v>2</v>
      </c>
      <c r="N5" s="45">
        <v>8</v>
      </c>
      <c r="P5" s="45">
        <v>5</v>
      </c>
      <c r="Q5" s="45">
        <v>9</v>
      </c>
      <c r="R5" s="45">
        <v>7</v>
      </c>
      <c r="S5" s="45">
        <v>5</v>
      </c>
      <c r="T5" s="45">
        <v>3</v>
      </c>
      <c r="U5" s="45">
        <v>4</v>
      </c>
      <c r="V5" s="45">
        <v>1</v>
      </c>
      <c r="W5" s="46" t="s">
        <v>56</v>
      </c>
      <c r="X5" s="45">
        <v>8</v>
      </c>
      <c r="Y5" s="45">
        <v>6</v>
      </c>
      <c r="Z5" s="45">
        <v>7</v>
      </c>
      <c r="AA5" s="45">
        <v>4</v>
      </c>
      <c r="AB5" s="45">
        <v>2</v>
      </c>
      <c r="AC5" s="45">
        <v>8</v>
      </c>
    </row>
    <row r="6" ht="56.25" customHeight="1"/>
    <row r="7" spans="1:29" ht="111" customHeight="1">
      <c r="A7" s="44" t="s">
        <v>55</v>
      </c>
      <c r="B7" s="44" t="s">
        <v>54</v>
      </c>
      <c r="C7" s="44" t="s">
        <v>53</v>
      </c>
      <c r="D7" s="44" t="s">
        <v>52</v>
      </c>
      <c r="E7" s="44" t="s">
        <v>51</v>
      </c>
      <c r="F7" s="44" t="s">
        <v>170</v>
      </c>
      <c r="G7" s="44" t="s">
        <v>50</v>
      </c>
      <c r="H7" s="44"/>
      <c r="I7" s="44" t="s">
        <v>49</v>
      </c>
      <c r="J7" s="44" t="s">
        <v>48</v>
      </c>
      <c r="K7" s="44" t="s">
        <v>47</v>
      </c>
      <c r="L7" s="44" t="s">
        <v>46</v>
      </c>
      <c r="M7" s="44" t="s">
        <v>45</v>
      </c>
      <c r="N7" s="44" t="s">
        <v>175</v>
      </c>
      <c r="P7" s="44" t="s">
        <v>55</v>
      </c>
      <c r="Q7" s="44" t="s">
        <v>54</v>
      </c>
      <c r="R7" s="44" t="s">
        <v>53</v>
      </c>
      <c r="S7" s="44" t="s">
        <v>52</v>
      </c>
      <c r="T7" s="44" t="s">
        <v>51</v>
      </c>
      <c r="U7" s="44" t="s">
        <v>170</v>
      </c>
      <c r="V7" s="44" t="s">
        <v>50</v>
      </c>
      <c r="W7" s="44"/>
      <c r="X7" s="44" t="s">
        <v>49</v>
      </c>
      <c r="Y7" s="44" t="s">
        <v>48</v>
      </c>
      <c r="Z7" s="44" t="s">
        <v>47</v>
      </c>
      <c r="AA7" s="44" t="s">
        <v>46</v>
      </c>
      <c r="AB7" s="44" t="s">
        <v>45</v>
      </c>
      <c r="AC7" s="44" t="s">
        <v>175</v>
      </c>
    </row>
    <row r="8" spans="1:29" ht="27" customHeight="1">
      <c r="A8" s="45">
        <v>5</v>
      </c>
      <c r="B8" s="45">
        <v>9</v>
      </c>
      <c r="C8" s="45">
        <v>7</v>
      </c>
      <c r="D8" s="45">
        <v>5</v>
      </c>
      <c r="E8" s="45">
        <v>3</v>
      </c>
      <c r="F8" s="45">
        <v>4</v>
      </c>
      <c r="G8" s="45">
        <v>1</v>
      </c>
      <c r="H8" s="46" t="s">
        <v>56</v>
      </c>
      <c r="I8" s="45">
        <v>8</v>
      </c>
      <c r="J8" s="45">
        <v>6</v>
      </c>
      <c r="K8" s="45">
        <v>7</v>
      </c>
      <c r="L8" s="45">
        <v>4</v>
      </c>
      <c r="M8" s="45">
        <v>2</v>
      </c>
      <c r="N8" s="45">
        <v>8</v>
      </c>
      <c r="P8" s="45">
        <v>5</v>
      </c>
      <c r="Q8" s="45">
        <v>9</v>
      </c>
      <c r="R8" s="45">
        <v>7</v>
      </c>
      <c r="S8" s="45">
        <v>5</v>
      </c>
      <c r="T8" s="45">
        <v>3</v>
      </c>
      <c r="U8" s="45">
        <v>4</v>
      </c>
      <c r="V8" s="45">
        <v>1</v>
      </c>
      <c r="W8" s="46" t="s">
        <v>56</v>
      </c>
      <c r="X8" s="45">
        <v>8</v>
      </c>
      <c r="Y8" s="45">
        <v>6</v>
      </c>
      <c r="Z8" s="45">
        <v>7</v>
      </c>
      <c r="AA8" s="45">
        <v>4</v>
      </c>
      <c r="AB8" s="45">
        <v>2</v>
      </c>
      <c r="AC8" s="45">
        <v>8</v>
      </c>
    </row>
  </sheetData>
  <printOptions/>
  <pageMargins left="0.48" right="0.2" top="0.31" bottom="0.35" header="0.21" footer="0.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53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indexed="53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indexed="12"/>
  </sheetPr>
  <dimension ref="A1:X50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24" width="8.421875" style="37" customWidth="1"/>
    <col min="25" max="16384" width="9.140625" style="37" customWidth="1"/>
  </cols>
  <sheetData>
    <row r="1" spans="1:24" ht="15.75" customHeight="1">
      <c r="A1" s="34"/>
      <c r="B1" s="35"/>
      <c r="C1" s="35"/>
      <c r="D1" s="35"/>
      <c r="E1" s="35"/>
      <c r="F1" s="36"/>
      <c r="G1" s="34"/>
      <c r="H1" s="35"/>
      <c r="I1" s="35"/>
      <c r="J1" s="35"/>
      <c r="K1" s="35"/>
      <c r="L1" s="36"/>
      <c r="M1" s="34"/>
      <c r="N1" s="35"/>
      <c r="O1" s="35"/>
      <c r="P1" s="35"/>
      <c r="Q1" s="35"/>
      <c r="R1" s="36"/>
      <c r="S1" s="34"/>
      <c r="T1" s="35"/>
      <c r="U1" s="35"/>
      <c r="V1" s="35"/>
      <c r="W1" s="35"/>
      <c r="X1" s="36"/>
    </row>
    <row r="2" spans="1:24" ht="15.75" customHeight="1">
      <c r="A2" s="48" t="s">
        <v>2</v>
      </c>
      <c r="B2" s="42"/>
      <c r="C2" s="42"/>
      <c r="D2" s="42"/>
      <c r="E2" s="42"/>
      <c r="F2" s="43"/>
      <c r="G2" s="48" t="s">
        <v>2</v>
      </c>
      <c r="H2" s="42"/>
      <c r="I2" s="42"/>
      <c r="J2" s="42"/>
      <c r="K2" s="42"/>
      <c r="L2" s="43"/>
      <c r="M2" s="48" t="s">
        <v>8</v>
      </c>
      <c r="N2" s="42"/>
      <c r="O2" s="42"/>
      <c r="P2" s="42"/>
      <c r="Q2" s="42"/>
      <c r="R2" s="49"/>
      <c r="S2" s="48" t="s">
        <v>8</v>
      </c>
      <c r="T2" s="42"/>
      <c r="U2" s="42"/>
      <c r="V2" s="42"/>
      <c r="W2" s="42"/>
      <c r="X2" s="49"/>
    </row>
    <row r="3" spans="1:24" ht="15.75" customHeight="1">
      <c r="A3" s="41"/>
      <c r="B3" s="42"/>
      <c r="C3" s="42"/>
      <c r="D3" s="42"/>
      <c r="E3" s="42"/>
      <c r="F3" s="43"/>
      <c r="G3" s="41"/>
      <c r="H3" s="42"/>
      <c r="I3" s="42"/>
      <c r="J3" s="42"/>
      <c r="K3" s="42"/>
      <c r="L3" s="43"/>
      <c r="M3" s="41"/>
      <c r="N3" s="42"/>
      <c r="O3" s="42"/>
      <c r="P3" s="42"/>
      <c r="Q3" s="42"/>
      <c r="R3" s="43"/>
      <c r="S3" s="41"/>
      <c r="T3" s="42"/>
      <c r="U3" s="42"/>
      <c r="V3" s="42"/>
      <c r="W3" s="42"/>
      <c r="X3" s="43"/>
    </row>
    <row r="4" spans="1:24" ht="15.75" customHeight="1">
      <c r="A4" s="66" t="s">
        <v>0</v>
      </c>
      <c r="B4" s="67"/>
      <c r="C4" s="67"/>
      <c r="D4" s="67"/>
      <c r="E4" s="67"/>
      <c r="F4" s="68"/>
      <c r="G4" s="66" t="s">
        <v>171</v>
      </c>
      <c r="H4" s="67"/>
      <c r="I4" s="67"/>
      <c r="J4" s="67"/>
      <c r="K4" s="67"/>
      <c r="L4" s="68"/>
      <c r="M4" s="63">
        <v>2.0025</v>
      </c>
      <c r="N4" s="64"/>
      <c r="O4" s="64"/>
      <c r="P4" s="64"/>
      <c r="Q4" s="64"/>
      <c r="R4" s="65"/>
      <c r="S4" s="63">
        <v>8.00125</v>
      </c>
      <c r="T4" s="64"/>
      <c r="U4" s="64"/>
      <c r="V4" s="64"/>
      <c r="W4" s="64"/>
      <c r="X4" s="65"/>
    </row>
    <row r="5" spans="1:24" ht="15.75" customHeight="1">
      <c r="A5" s="66"/>
      <c r="B5" s="67"/>
      <c r="C5" s="67"/>
      <c r="D5" s="67"/>
      <c r="E5" s="67"/>
      <c r="F5" s="68"/>
      <c r="G5" s="66"/>
      <c r="H5" s="67"/>
      <c r="I5" s="67"/>
      <c r="J5" s="67"/>
      <c r="K5" s="67"/>
      <c r="L5" s="68"/>
      <c r="M5" s="63"/>
      <c r="N5" s="64"/>
      <c r="O5" s="64"/>
      <c r="P5" s="64"/>
      <c r="Q5" s="64"/>
      <c r="R5" s="65"/>
      <c r="S5" s="63"/>
      <c r="T5" s="64"/>
      <c r="U5" s="64"/>
      <c r="V5" s="64"/>
      <c r="W5" s="64"/>
      <c r="X5" s="65"/>
    </row>
    <row r="6" spans="1:24" ht="15.75" customHeight="1">
      <c r="A6" s="66"/>
      <c r="B6" s="67"/>
      <c r="C6" s="67"/>
      <c r="D6" s="67"/>
      <c r="E6" s="67"/>
      <c r="F6" s="68"/>
      <c r="G6" s="66"/>
      <c r="H6" s="67"/>
      <c r="I6" s="67"/>
      <c r="J6" s="67"/>
      <c r="K6" s="67"/>
      <c r="L6" s="68"/>
      <c r="M6" s="63"/>
      <c r="N6" s="64"/>
      <c r="O6" s="64"/>
      <c r="P6" s="64"/>
      <c r="Q6" s="64"/>
      <c r="R6" s="65"/>
      <c r="S6" s="63"/>
      <c r="T6" s="64"/>
      <c r="U6" s="64"/>
      <c r="V6" s="64"/>
      <c r="W6" s="64"/>
      <c r="X6" s="65"/>
    </row>
    <row r="7" spans="1:24" ht="15.75" customHeight="1">
      <c r="A7" s="41"/>
      <c r="B7" s="42"/>
      <c r="C7" s="42"/>
      <c r="D7" s="42"/>
      <c r="E7" s="42"/>
      <c r="F7" s="43"/>
      <c r="G7" s="41"/>
      <c r="H7" s="42"/>
      <c r="I7" s="42"/>
      <c r="J7" s="42"/>
      <c r="K7" s="42"/>
      <c r="L7" s="43"/>
      <c r="M7" s="41"/>
      <c r="N7" s="42"/>
      <c r="O7" s="42"/>
      <c r="P7" s="42"/>
      <c r="Q7" s="42"/>
      <c r="R7" s="43"/>
      <c r="S7" s="41"/>
      <c r="T7" s="42"/>
      <c r="U7" s="42"/>
      <c r="V7" s="42"/>
      <c r="W7" s="42"/>
      <c r="X7" s="43"/>
    </row>
    <row r="8" spans="1:24" ht="15.75" customHeight="1">
      <c r="A8" s="41"/>
      <c r="B8" s="42"/>
      <c r="C8" s="42"/>
      <c r="D8" s="42"/>
      <c r="E8" s="42"/>
      <c r="F8" s="43"/>
      <c r="G8" s="41"/>
      <c r="H8" s="42"/>
      <c r="I8" s="42"/>
      <c r="J8" s="42"/>
      <c r="K8" s="42"/>
      <c r="L8" s="43"/>
      <c r="M8" s="41"/>
      <c r="N8" s="42"/>
      <c r="O8" s="42"/>
      <c r="P8" s="42"/>
      <c r="Q8" s="42"/>
      <c r="R8" s="43"/>
      <c r="S8" s="41"/>
      <c r="T8" s="42"/>
      <c r="U8" s="42"/>
      <c r="V8" s="42"/>
      <c r="W8" s="42"/>
      <c r="X8" s="43"/>
    </row>
    <row r="9" spans="1:24" ht="15.75" customHeight="1">
      <c r="A9" s="41"/>
      <c r="B9" s="42"/>
      <c r="C9" s="42"/>
      <c r="D9" s="42"/>
      <c r="E9" s="42"/>
      <c r="F9" s="43"/>
      <c r="G9" s="41"/>
      <c r="H9" s="42"/>
      <c r="I9" s="42"/>
      <c r="J9" s="42"/>
      <c r="K9" s="42"/>
      <c r="L9" s="43"/>
      <c r="M9" s="41"/>
      <c r="N9" s="42"/>
      <c r="O9" s="42"/>
      <c r="P9" s="42"/>
      <c r="Q9" s="42"/>
      <c r="R9" s="43"/>
      <c r="S9" s="41"/>
      <c r="T9" s="42"/>
      <c r="U9" s="42"/>
      <c r="V9" s="42"/>
      <c r="W9" s="42"/>
      <c r="X9" s="43"/>
    </row>
    <row r="10" spans="1:24" ht="15.75" customHeight="1">
      <c r="A10" s="38"/>
      <c r="B10" s="39"/>
      <c r="C10" s="39"/>
      <c r="D10" s="39"/>
      <c r="E10" s="39"/>
      <c r="F10" s="40"/>
      <c r="G10" s="38"/>
      <c r="H10" s="39"/>
      <c r="I10" s="39"/>
      <c r="J10" s="39"/>
      <c r="K10" s="39"/>
      <c r="L10" s="40"/>
      <c r="M10" s="38"/>
      <c r="N10" s="39"/>
      <c r="O10" s="39"/>
      <c r="P10" s="39"/>
      <c r="Q10" s="39"/>
      <c r="R10" s="40"/>
      <c r="S10" s="38"/>
      <c r="T10" s="39"/>
      <c r="U10" s="39"/>
      <c r="V10" s="39"/>
      <c r="W10" s="39"/>
      <c r="X10" s="40"/>
    </row>
    <row r="11" spans="1:24" ht="15.75" customHeight="1">
      <c r="A11" s="34"/>
      <c r="B11" s="35"/>
      <c r="C11" s="35"/>
      <c r="D11" s="35"/>
      <c r="E11" s="35"/>
      <c r="F11" s="36"/>
      <c r="G11" s="34"/>
      <c r="H11" s="35"/>
      <c r="I11" s="35"/>
      <c r="J11" s="35"/>
      <c r="K11" s="35"/>
      <c r="L11" s="36"/>
      <c r="M11" s="34"/>
      <c r="N11" s="35"/>
      <c r="O11" s="35"/>
      <c r="P11" s="35"/>
      <c r="Q11" s="35"/>
      <c r="R11" s="36"/>
      <c r="S11" s="34"/>
      <c r="T11" s="35"/>
      <c r="U11" s="35"/>
      <c r="V11" s="35"/>
      <c r="W11" s="35"/>
      <c r="X11" s="36"/>
    </row>
    <row r="12" spans="1:24" ht="15.75" customHeight="1">
      <c r="A12" s="48" t="s">
        <v>2</v>
      </c>
      <c r="B12" s="42"/>
      <c r="C12" s="42"/>
      <c r="D12" s="42"/>
      <c r="E12" s="42"/>
      <c r="F12" s="43"/>
      <c r="G12" s="50" t="s">
        <v>2</v>
      </c>
      <c r="H12" s="42"/>
      <c r="I12" s="42"/>
      <c r="J12" s="42"/>
      <c r="K12" s="42"/>
      <c r="L12" s="43"/>
      <c r="M12" s="48" t="s">
        <v>8</v>
      </c>
      <c r="N12" s="42"/>
      <c r="O12" s="42"/>
      <c r="P12" s="42"/>
      <c r="Q12" s="42"/>
      <c r="R12" s="43"/>
      <c r="S12" s="48" t="s">
        <v>8</v>
      </c>
      <c r="T12" s="42"/>
      <c r="U12" s="42"/>
      <c r="V12" s="42"/>
      <c r="W12" s="42"/>
      <c r="X12" s="43"/>
    </row>
    <row r="13" spans="1:24" ht="15.75" customHeight="1">
      <c r="A13" s="41"/>
      <c r="B13" s="42"/>
      <c r="C13" s="42"/>
      <c r="D13" s="42"/>
      <c r="E13" s="42"/>
      <c r="F13" s="43"/>
      <c r="G13" s="41"/>
      <c r="H13" s="42"/>
      <c r="I13" s="42"/>
      <c r="J13" s="42"/>
      <c r="K13" s="42"/>
      <c r="L13" s="43"/>
      <c r="M13" s="41"/>
      <c r="N13" s="42"/>
      <c r="O13" s="42"/>
      <c r="P13" s="42"/>
      <c r="Q13" s="42"/>
      <c r="R13" s="43"/>
      <c r="S13" s="41"/>
      <c r="T13" s="42"/>
      <c r="U13" s="42"/>
      <c r="V13" s="42"/>
      <c r="W13" s="42"/>
      <c r="X13" s="43"/>
    </row>
    <row r="14" spans="1:24" ht="15.75" customHeight="1">
      <c r="A14" s="66" t="s">
        <v>3</v>
      </c>
      <c r="B14" s="67"/>
      <c r="C14" s="67"/>
      <c r="D14" s="67"/>
      <c r="E14" s="67"/>
      <c r="F14" s="68"/>
      <c r="G14" s="69" t="s">
        <v>6</v>
      </c>
      <c r="H14" s="69"/>
      <c r="I14" s="69"/>
      <c r="J14" s="69"/>
      <c r="K14" s="69"/>
      <c r="L14" s="68"/>
      <c r="M14" s="63">
        <v>12.35</v>
      </c>
      <c r="N14" s="64"/>
      <c r="O14" s="64"/>
      <c r="P14" s="64"/>
      <c r="Q14" s="64"/>
      <c r="R14" s="65"/>
      <c r="S14" s="63">
        <v>6.2448</v>
      </c>
      <c r="T14" s="64"/>
      <c r="U14" s="64"/>
      <c r="V14" s="64"/>
      <c r="W14" s="64"/>
      <c r="X14" s="65"/>
    </row>
    <row r="15" spans="1:24" ht="15.75" customHeight="1">
      <c r="A15" s="66"/>
      <c r="B15" s="67"/>
      <c r="C15" s="67"/>
      <c r="D15" s="67"/>
      <c r="E15" s="67"/>
      <c r="F15" s="68"/>
      <c r="G15" s="69"/>
      <c r="H15" s="69"/>
      <c r="I15" s="69"/>
      <c r="J15" s="69"/>
      <c r="K15" s="69"/>
      <c r="L15" s="68"/>
      <c r="M15" s="63"/>
      <c r="N15" s="64"/>
      <c r="O15" s="64"/>
      <c r="P15" s="64"/>
      <c r="Q15" s="64"/>
      <c r="R15" s="65"/>
      <c r="S15" s="63"/>
      <c r="T15" s="64"/>
      <c r="U15" s="64"/>
      <c r="V15" s="64"/>
      <c r="W15" s="64"/>
      <c r="X15" s="65"/>
    </row>
    <row r="16" spans="1:24" ht="15.75" customHeight="1">
      <c r="A16" s="66"/>
      <c r="B16" s="67"/>
      <c r="C16" s="67"/>
      <c r="D16" s="67"/>
      <c r="E16" s="67"/>
      <c r="F16" s="68"/>
      <c r="G16" s="69"/>
      <c r="H16" s="69"/>
      <c r="I16" s="69"/>
      <c r="J16" s="69"/>
      <c r="K16" s="69"/>
      <c r="L16" s="68"/>
      <c r="M16" s="63"/>
      <c r="N16" s="64"/>
      <c r="O16" s="64"/>
      <c r="P16" s="64"/>
      <c r="Q16" s="64"/>
      <c r="R16" s="65"/>
      <c r="S16" s="63"/>
      <c r="T16" s="64"/>
      <c r="U16" s="64"/>
      <c r="V16" s="64"/>
      <c r="W16" s="64"/>
      <c r="X16" s="65"/>
    </row>
    <row r="17" spans="1:24" ht="15.75" customHeight="1">
      <c r="A17" s="41"/>
      <c r="B17" s="42"/>
      <c r="C17" s="42"/>
      <c r="D17" s="42"/>
      <c r="E17" s="42"/>
      <c r="F17" s="43"/>
      <c r="G17" s="41"/>
      <c r="H17" s="42"/>
      <c r="I17" s="42"/>
      <c r="J17" s="42"/>
      <c r="K17" s="42"/>
      <c r="L17" s="43"/>
      <c r="M17" s="41"/>
      <c r="N17" s="42"/>
      <c r="O17" s="42"/>
      <c r="P17" s="42"/>
      <c r="Q17" s="42"/>
      <c r="R17" s="43"/>
      <c r="S17" s="41"/>
      <c r="T17" s="42"/>
      <c r="U17" s="42"/>
      <c r="V17" s="42"/>
      <c r="W17" s="42"/>
      <c r="X17" s="43"/>
    </row>
    <row r="18" spans="1:24" ht="15.75" customHeight="1">
      <c r="A18" s="41"/>
      <c r="B18" s="42"/>
      <c r="C18" s="42"/>
      <c r="D18" s="42"/>
      <c r="E18" s="42"/>
      <c r="F18" s="43"/>
      <c r="G18" s="41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3"/>
      <c r="S18" s="41"/>
      <c r="T18" s="42"/>
      <c r="U18" s="42"/>
      <c r="V18" s="42"/>
      <c r="W18" s="42"/>
      <c r="X18" s="43"/>
    </row>
    <row r="19" spans="1:24" ht="15.75" customHeight="1">
      <c r="A19" s="41"/>
      <c r="B19" s="42"/>
      <c r="C19" s="42"/>
      <c r="D19" s="42"/>
      <c r="E19" s="42"/>
      <c r="F19" s="43"/>
      <c r="G19" s="41"/>
      <c r="H19" s="42"/>
      <c r="I19" s="42"/>
      <c r="J19" s="42"/>
      <c r="K19" s="42"/>
      <c r="L19" s="43"/>
      <c r="M19" s="41"/>
      <c r="N19" s="42"/>
      <c r="O19" s="42"/>
      <c r="P19" s="42"/>
      <c r="Q19" s="42"/>
      <c r="R19" s="43"/>
      <c r="S19" s="41"/>
      <c r="T19" s="42"/>
      <c r="U19" s="42"/>
      <c r="V19" s="42"/>
      <c r="W19" s="42"/>
      <c r="X19" s="43"/>
    </row>
    <row r="20" spans="1:24" ht="15.75" customHeight="1">
      <c r="A20" s="38"/>
      <c r="B20" s="39"/>
      <c r="C20" s="39"/>
      <c r="D20" s="39"/>
      <c r="E20" s="39"/>
      <c r="F20" s="40"/>
      <c r="G20" s="38"/>
      <c r="H20" s="39"/>
      <c r="I20" s="39"/>
      <c r="J20" s="39"/>
      <c r="K20" s="39"/>
      <c r="L20" s="40"/>
      <c r="M20" s="38"/>
      <c r="N20" s="39"/>
      <c r="O20" s="39"/>
      <c r="P20" s="39"/>
      <c r="Q20" s="39"/>
      <c r="R20" s="40"/>
      <c r="S20" s="38"/>
      <c r="T20" s="39"/>
      <c r="U20" s="39"/>
      <c r="V20" s="39"/>
      <c r="W20" s="39"/>
      <c r="X20" s="40"/>
    </row>
    <row r="21" spans="1:24" ht="15.75" customHeight="1">
      <c r="A21" s="34"/>
      <c r="B21" s="35"/>
      <c r="C21" s="35"/>
      <c r="D21" s="35"/>
      <c r="E21" s="35"/>
      <c r="F21" s="36"/>
      <c r="G21" s="34"/>
      <c r="H21" s="35"/>
      <c r="I21" s="35"/>
      <c r="J21" s="35"/>
      <c r="K21" s="35"/>
      <c r="L21" s="36"/>
      <c r="M21" s="34"/>
      <c r="N21" s="35"/>
      <c r="O21" s="35"/>
      <c r="P21" s="35"/>
      <c r="Q21" s="35"/>
      <c r="R21" s="36"/>
      <c r="S21" s="34"/>
      <c r="T21" s="35"/>
      <c r="U21" s="35"/>
      <c r="V21" s="35"/>
      <c r="W21" s="35"/>
      <c r="X21" s="36"/>
    </row>
    <row r="22" spans="1:24" ht="15.75" customHeight="1">
      <c r="A22" s="48" t="s">
        <v>2</v>
      </c>
      <c r="B22" s="42"/>
      <c r="C22" s="42"/>
      <c r="D22" s="42"/>
      <c r="E22" s="42"/>
      <c r="F22" s="43"/>
      <c r="G22" s="50" t="s">
        <v>2</v>
      </c>
      <c r="H22" s="42"/>
      <c r="I22" s="42"/>
      <c r="J22" s="42"/>
      <c r="K22" s="42"/>
      <c r="L22" s="43"/>
      <c r="M22" s="48" t="s">
        <v>8</v>
      </c>
      <c r="N22" s="42"/>
      <c r="O22" s="42"/>
      <c r="P22" s="42"/>
      <c r="Q22" s="42"/>
      <c r="R22" s="43"/>
      <c r="S22" s="48" t="s">
        <v>8</v>
      </c>
      <c r="T22" s="42"/>
      <c r="U22" s="42"/>
      <c r="V22" s="42"/>
      <c r="W22" s="42"/>
      <c r="X22" s="43"/>
    </row>
    <row r="23" spans="1:24" ht="15.75" customHeight="1">
      <c r="A23" s="41"/>
      <c r="B23" s="42"/>
      <c r="C23" s="42"/>
      <c r="D23" s="42"/>
      <c r="E23" s="42"/>
      <c r="F23" s="43"/>
      <c r="G23" s="41"/>
      <c r="H23" s="42"/>
      <c r="I23" s="42"/>
      <c r="J23" s="42"/>
      <c r="K23" s="42"/>
      <c r="L23" s="43"/>
      <c r="M23" s="41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3"/>
    </row>
    <row r="24" spans="1:24" ht="15.75" customHeight="1">
      <c r="A24" s="66" t="s">
        <v>1</v>
      </c>
      <c r="B24" s="67"/>
      <c r="C24" s="67"/>
      <c r="D24" s="67"/>
      <c r="E24" s="67"/>
      <c r="F24" s="68"/>
      <c r="G24" s="69" t="s">
        <v>172</v>
      </c>
      <c r="H24" s="69"/>
      <c r="I24" s="69"/>
      <c r="J24" s="69"/>
      <c r="K24" s="69"/>
      <c r="L24" s="68"/>
      <c r="M24" s="63">
        <v>27.008315</v>
      </c>
      <c r="N24" s="64"/>
      <c r="O24" s="64"/>
      <c r="P24" s="64"/>
      <c r="Q24" s="64"/>
      <c r="R24" s="65"/>
      <c r="S24" s="63">
        <v>0.00512</v>
      </c>
      <c r="T24" s="64"/>
      <c r="U24" s="64"/>
      <c r="V24" s="64"/>
      <c r="W24" s="64"/>
      <c r="X24" s="65"/>
    </row>
    <row r="25" spans="1:24" ht="15.75" customHeight="1">
      <c r="A25" s="66"/>
      <c r="B25" s="67"/>
      <c r="C25" s="67"/>
      <c r="D25" s="67"/>
      <c r="E25" s="67"/>
      <c r="F25" s="68"/>
      <c r="G25" s="69"/>
      <c r="H25" s="69"/>
      <c r="I25" s="69"/>
      <c r="J25" s="69"/>
      <c r="K25" s="69"/>
      <c r="L25" s="68"/>
      <c r="M25" s="63"/>
      <c r="N25" s="64"/>
      <c r="O25" s="64"/>
      <c r="P25" s="64"/>
      <c r="Q25" s="64"/>
      <c r="R25" s="65"/>
      <c r="S25" s="63"/>
      <c r="T25" s="64"/>
      <c r="U25" s="64"/>
      <c r="V25" s="64"/>
      <c r="W25" s="64"/>
      <c r="X25" s="65"/>
    </row>
    <row r="26" spans="1:24" ht="15.75" customHeight="1">
      <c r="A26" s="66"/>
      <c r="B26" s="67"/>
      <c r="C26" s="67"/>
      <c r="D26" s="67"/>
      <c r="E26" s="67"/>
      <c r="F26" s="68"/>
      <c r="G26" s="69"/>
      <c r="H26" s="69"/>
      <c r="I26" s="69"/>
      <c r="J26" s="69"/>
      <c r="K26" s="69"/>
      <c r="L26" s="68"/>
      <c r="M26" s="63"/>
      <c r="N26" s="64"/>
      <c r="O26" s="64"/>
      <c r="P26" s="64"/>
      <c r="Q26" s="64"/>
      <c r="R26" s="65"/>
      <c r="S26" s="63"/>
      <c r="T26" s="64"/>
      <c r="U26" s="64"/>
      <c r="V26" s="64"/>
      <c r="W26" s="64"/>
      <c r="X26" s="65"/>
    </row>
    <row r="27" spans="1:24" ht="15.75" customHeight="1">
      <c r="A27" s="41"/>
      <c r="B27" s="42"/>
      <c r="C27" s="42"/>
      <c r="D27" s="42"/>
      <c r="E27" s="42"/>
      <c r="F27" s="43"/>
      <c r="G27" s="41"/>
      <c r="H27" s="42"/>
      <c r="I27" s="42"/>
      <c r="J27" s="42"/>
      <c r="K27" s="42"/>
      <c r="L27" s="43"/>
      <c r="M27" s="41"/>
      <c r="N27" s="42"/>
      <c r="O27" s="42"/>
      <c r="P27" s="42"/>
      <c r="Q27" s="42"/>
      <c r="R27" s="43"/>
      <c r="S27" s="41"/>
      <c r="T27" s="42"/>
      <c r="U27" s="42"/>
      <c r="V27" s="42"/>
      <c r="W27" s="42"/>
      <c r="X27" s="43"/>
    </row>
    <row r="28" spans="1:24" ht="15.75" customHeight="1">
      <c r="A28" s="41"/>
      <c r="B28" s="42"/>
      <c r="C28" s="42"/>
      <c r="D28" s="42"/>
      <c r="E28" s="42"/>
      <c r="F28" s="43"/>
      <c r="G28" s="41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3"/>
      <c r="S28" s="41"/>
      <c r="T28" s="42"/>
      <c r="U28" s="42"/>
      <c r="V28" s="42"/>
      <c r="W28" s="42"/>
      <c r="X28" s="43"/>
    </row>
    <row r="29" spans="1:24" ht="15.75" customHeight="1">
      <c r="A29" s="41"/>
      <c r="B29" s="42"/>
      <c r="C29" s="42"/>
      <c r="D29" s="42"/>
      <c r="E29" s="42"/>
      <c r="F29" s="43"/>
      <c r="G29" s="41"/>
      <c r="H29" s="42"/>
      <c r="I29" s="42"/>
      <c r="J29" s="42"/>
      <c r="K29" s="42"/>
      <c r="L29" s="43"/>
      <c r="M29" s="41"/>
      <c r="N29" s="42"/>
      <c r="O29" s="42"/>
      <c r="P29" s="42"/>
      <c r="Q29" s="42"/>
      <c r="R29" s="43"/>
      <c r="S29" s="41"/>
      <c r="T29" s="42"/>
      <c r="U29" s="42"/>
      <c r="V29" s="42"/>
      <c r="W29" s="42"/>
      <c r="X29" s="43"/>
    </row>
    <row r="30" spans="1:24" ht="15.75" customHeight="1">
      <c r="A30" s="38"/>
      <c r="B30" s="39"/>
      <c r="C30" s="39"/>
      <c r="D30" s="39"/>
      <c r="E30" s="39"/>
      <c r="F30" s="40"/>
      <c r="G30" s="38"/>
      <c r="H30" s="39"/>
      <c r="I30" s="39"/>
      <c r="J30" s="39"/>
      <c r="K30" s="39"/>
      <c r="L30" s="40"/>
      <c r="M30" s="38"/>
      <c r="N30" s="39"/>
      <c r="O30" s="39"/>
      <c r="P30" s="39"/>
      <c r="Q30" s="39"/>
      <c r="R30" s="40"/>
      <c r="S30" s="38"/>
      <c r="T30" s="39"/>
      <c r="U30" s="39"/>
      <c r="V30" s="39"/>
      <c r="W30" s="39"/>
      <c r="X30" s="40"/>
    </row>
    <row r="31" spans="1:24" ht="15.75" customHeight="1">
      <c r="A31" s="34"/>
      <c r="B31" s="35"/>
      <c r="C31" s="35"/>
      <c r="D31" s="35"/>
      <c r="E31" s="35"/>
      <c r="F31" s="36"/>
      <c r="G31" s="34"/>
      <c r="H31" s="35"/>
      <c r="I31" s="35"/>
      <c r="J31" s="35"/>
      <c r="K31" s="35"/>
      <c r="L31" s="36"/>
      <c r="M31" s="34"/>
      <c r="N31" s="35"/>
      <c r="O31" s="35"/>
      <c r="P31" s="35"/>
      <c r="Q31" s="35"/>
      <c r="R31" s="36"/>
      <c r="S31" s="34"/>
      <c r="T31" s="35"/>
      <c r="U31" s="35"/>
      <c r="V31" s="35"/>
      <c r="W31" s="35"/>
      <c r="X31" s="36"/>
    </row>
    <row r="32" spans="1:24" ht="15.75" customHeight="1">
      <c r="A32" s="48" t="s">
        <v>2</v>
      </c>
      <c r="B32" s="42"/>
      <c r="C32" s="42"/>
      <c r="D32" s="42"/>
      <c r="E32" s="42"/>
      <c r="F32" s="43"/>
      <c r="G32" s="50" t="s">
        <v>2</v>
      </c>
      <c r="H32" s="42"/>
      <c r="I32" s="42"/>
      <c r="J32" s="42"/>
      <c r="K32" s="42"/>
      <c r="L32" s="43"/>
      <c r="M32" s="48" t="s">
        <v>8</v>
      </c>
      <c r="N32" s="42"/>
      <c r="O32" s="42"/>
      <c r="P32" s="42"/>
      <c r="Q32" s="42"/>
      <c r="R32" s="43"/>
      <c r="S32" s="48" t="s">
        <v>8</v>
      </c>
      <c r="T32" s="42"/>
      <c r="U32" s="42"/>
      <c r="V32" s="42"/>
      <c r="W32" s="42"/>
      <c r="X32" s="43"/>
    </row>
    <row r="33" spans="1:24" ht="15.75" customHeight="1">
      <c r="A33" s="41"/>
      <c r="B33" s="42"/>
      <c r="C33" s="42"/>
      <c r="D33" s="42"/>
      <c r="E33" s="42"/>
      <c r="F33" s="43"/>
      <c r="G33" s="41"/>
      <c r="H33" s="42"/>
      <c r="I33" s="42"/>
      <c r="J33" s="42"/>
      <c r="K33" s="42"/>
      <c r="L33" s="43"/>
      <c r="M33" s="41"/>
      <c r="N33" s="42"/>
      <c r="O33" s="42"/>
      <c r="P33" s="42"/>
      <c r="Q33" s="42"/>
      <c r="R33" s="43"/>
      <c r="S33" s="41"/>
      <c r="T33" s="42"/>
      <c r="U33" s="42"/>
      <c r="V33" s="42"/>
      <c r="W33" s="42"/>
      <c r="X33" s="43"/>
    </row>
    <row r="34" spans="1:24" ht="15.75" customHeight="1">
      <c r="A34" s="66" t="s">
        <v>4</v>
      </c>
      <c r="B34" s="67"/>
      <c r="C34" s="67"/>
      <c r="D34" s="67"/>
      <c r="E34" s="67"/>
      <c r="F34" s="68"/>
      <c r="G34" s="69" t="s">
        <v>173</v>
      </c>
      <c r="H34" s="69"/>
      <c r="I34" s="69"/>
      <c r="J34" s="69"/>
      <c r="K34" s="69"/>
      <c r="L34" s="68"/>
      <c r="M34" s="63">
        <v>0.5832</v>
      </c>
      <c r="N34" s="64"/>
      <c r="O34" s="64"/>
      <c r="P34" s="64"/>
      <c r="Q34" s="64"/>
      <c r="R34" s="65"/>
      <c r="S34" s="63">
        <v>2.000015</v>
      </c>
      <c r="T34" s="64"/>
      <c r="U34" s="64"/>
      <c r="V34" s="64"/>
      <c r="W34" s="64"/>
      <c r="X34" s="65"/>
    </row>
    <row r="35" spans="1:24" ht="15.75" customHeight="1">
      <c r="A35" s="66"/>
      <c r="B35" s="67"/>
      <c r="C35" s="67"/>
      <c r="D35" s="67"/>
      <c r="E35" s="67"/>
      <c r="F35" s="68"/>
      <c r="G35" s="69"/>
      <c r="H35" s="69"/>
      <c r="I35" s="69"/>
      <c r="J35" s="69"/>
      <c r="K35" s="69"/>
      <c r="L35" s="68"/>
      <c r="M35" s="63"/>
      <c r="N35" s="64"/>
      <c r="O35" s="64"/>
      <c r="P35" s="64"/>
      <c r="Q35" s="64"/>
      <c r="R35" s="65"/>
      <c r="S35" s="63"/>
      <c r="T35" s="64"/>
      <c r="U35" s="64"/>
      <c r="V35" s="64"/>
      <c r="W35" s="64"/>
      <c r="X35" s="65"/>
    </row>
    <row r="36" spans="1:24" ht="15.75" customHeight="1">
      <c r="A36" s="66"/>
      <c r="B36" s="67"/>
      <c r="C36" s="67"/>
      <c r="D36" s="67"/>
      <c r="E36" s="67"/>
      <c r="F36" s="68"/>
      <c r="G36" s="69"/>
      <c r="H36" s="69"/>
      <c r="I36" s="69"/>
      <c r="J36" s="69"/>
      <c r="K36" s="69"/>
      <c r="L36" s="68"/>
      <c r="M36" s="63"/>
      <c r="N36" s="64"/>
      <c r="O36" s="64"/>
      <c r="P36" s="64"/>
      <c r="Q36" s="64"/>
      <c r="R36" s="65"/>
      <c r="S36" s="63"/>
      <c r="T36" s="64"/>
      <c r="U36" s="64"/>
      <c r="V36" s="64"/>
      <c r="W36" s="64"/>
      <c r="X36" s="65"/>
    </row>
    <row r="37" spans="1:24" ht="15.75" customHeight="1">
      <c r="A37" s="41"/>
      <c r="B37" s="42"/>
      <c r="C37" s="42"/>
      <c r="D37" s="42"/>
      <c r="E37" s="42"/>
      <c r="F37" s="43"/>
      <c r="G37" s="41"/>
      <c r="H37" s="42"/>
      <c r="I37" s="42"/>
      <c r="J37" s="42"/>
      <c r="K37" s="42"/>
      <c r="L37" s="43"/>
      <c r="M37" s="41"/>
      <c r="N37" s="42"/>
      <c r="O37" s="42"/>
      <c r="P37" s="42"/>
      <c r="Q37" s="42"/>
      <c r="R37" s="43"/>
      <c r="S37" s="41"/>
      <c r="T37" s="42"/>
      <c r="U37" s="42"/>
      <c r="V37" s="42"/>
      <c r="W37" s="42"/>
      <c r="X37" s="43"/>
    </row>
    <row r="38" spans="1:24" ht="15.75" customHeight="1">
      <c r="A38" s="41"/>
      <c r="B38" s="42"/>
      <c r="C38" s="42"/>
      <c r="D38" s="42"/>
      <c r="E38" s="42"/>
      <c r="F38" s="43"/>
      <c r="G38" s="41"/>
      <c r="H38" s="42"/>
      <c r="I38" s="42"/>
      <c r="J38" s="42"/>
      <c r="K38" s="42"/>
      <c r="L38" s="43"/>
      <c r="M38" s="41"/>
      <c r="N38" s="42"/>
      <c r="O38" s="42"/>
      <c r="P38" s="42"/>
      <c r="Q38" s="42"/>
      <c r="R38" s="43"/>
      <c r="S38" s="41"/>
      <c r="T38" s="42"/>
      <c r="U38" s="42"/>
      <c r="V38" s="42"/>
      <c r="W38" s="42"/>
      <c r="X38" s="43"/>
    </row>
    <row r="39" spans="1:24" ht="15.75" customHeight="1">
      <c r="A39" s="41"/>
      <c r="B39" s="42"/>
      <c r="C39" s="42"/>
      <c r="D39" s="42"/>
      <c r="E39" s="42"/>
      <c r="F39" s="43"/>
      <c r="G39" s="41"/>
      <c r="H39" s="42"/>
      <c r="I39" s="42"/>
      <c r="J39" s="42"/>
      <c r="K39" s="42"/>
      <c r="L39" s="43"/>
      <c r="M39" s="41"/>
      <c r="N39" s="42"/>
      <c r="O39" s="42"/>
      <c r="P39" s="42"/>
      <c r="Q39" s="42"/>
      <c r="R39" s="43"/>
      <c r="S39" s="41"/>
      <c r="T39" s="42"/>
      <c r="U39" s="42"/>
      <c r="V39" s="42"/>
      <c r="W39" s="42"/>
      <c r="X39" s="43"/>
    </row>
    <row r="40" spans="1:24" ht="15.75" customHeight="1">
      <c r="A40" s="38"/>
      <c r="B40" s="39"/>
      <c r="C40" s="39"/>
      <c r="D40" s="39"/>
      <c r="E40" s="39"/>
      <c r="F40" s="40"/>
      <c r="G40" s="38"/>
      <c r="H40" s="39"/>
      <c r="I40" s="39"/>
      <c r="J40" s="39"/>
      <c r="K40" s="39"/>
      <c r="L40" s="40"/>
      <c r="M40" s="38"/>
      <c r="N40" s="39"/>
      <c r="O40" s="39"/>
      <c r="P40" s="39"/>
      <c r="Q40" s="39"/>
      <c r="R40" s="40"/>
      <c r="S40" s="38"/>
      <c r="T40" s="39"/>
      <c r="U40" s="39"/>
      <c r="V40" s="39"/>
      <c r="W40" s="39"/>
      <c r="X40" s="40"/>
    </row>
    <row r="41" spans="1:24" ht="15.75" customHeight="1">
      <c r="A41" s="34"/>
      <c r="B41" s="35"/>
      <c r="C41" s="35"/>
      <c r="D41" s="35"/>
      <c r="E41" s="35"/>
      <c r="F41" s="36"/>
      <c r="G41" s="34"/>
      <c r="H41" s="35"/>
      <c r="I41" s="35"/>
      <c r="J41" s="35"/>
      <c r="K41" s="35"/>
      <c r="L41" s="36"/>
      <c r="M41" s="34"/>
      <c r="N41" s="35"/>
      <c r="O41" s="35"/>
      <c r="P41" s="35"/>
      <c r="Q41" s="35"/>
      <c r="R41" s="36"/>
      <c r="S41" s="34"/>
      <c r="T41" s="35"/>
      <c r="U41" s="35"/>
      <c r="V41" s="35"/>
      <c r="W41" s="35"/>
      <c r="X41" s="36"/>
    </row>
    <row r="42" spans="1:24" ht="15.75" customHeight="1">
      <c r="A42" s="48" t="s">
        <v>2</v>
      </c>
      <c r="B42" s="42"/>
      <c r="C42" s="42"/>
      <c r="D42" s="42"/>
      <c r="E42" s="42"/>
      <c r="F42" s="43"/>
      <c r="G42" s="50" t="s">
        <v>2</v>
      </c>
      <c r="H42" s="42"/>
      <c r="I42" s="42"/>
      <c r="J42" s="42"/>
      <c r="K42" s="42"/>
      <c r="L42" s="43"/>
      <c r="M42" s="48" t="s">
        <v>8</v>
      </c>
      <c r="N42" s="42"/>
      <c r="O42" s="42"/>
      <c r="P42" s="42"/>
      <c r="Q42" s="42"/>
      <c r="R42" s="43"/>
      <c r="S42" s="48" t="s">
        <v>8</v>
      </c>
      <c r="T42" s="42"/>
      <c r="U42" s="42"/>
      <c r="V42" s="42"/>
      <c r="W42" s="42"/>
      <c r="X42" s="43"/>
    </row>
    <row r="43" spans="1:24" ht="15.75" customHeight="1">
      <c r="A43" s="41"/>
      <c r="B43" s="42"/>
      <c r="C43" s="42"/>
      <c r="D43" s="42"/>
      <c r="E43" s="42"/>
      <c r="F43" s="43"/>
      <c r="G43" s="41"/>
      <c r="H43" s="42"/>
      <c r="I43" s="42"/>
      <c r="J43" s="42"/>
      <c r="K43" s="42"/>
      <c r="L43" s="43"/>
      <c r="M43" s="41"/>
      <c r="N43" s="42"/>
      <c r="O43" s="42"/>
      <c r="P43" s="42"/>
      <c r="Q43" s="42"/>
      <c r="R43" s="43"/>
      <c r="S43" s="41"/>
      <c r="T43" s="42"/>
      <c r="U43" s="42"/>
      <c r="V43" s="42"/>
      <c r="W43" s="42"/>
      <c r="X43" s="43"/>
    </row>
    <row r="44" spans="1:24" ht="15.75" customHeight="1">
      <c r="A44" s="66" t="s">
        <v>5</v>
      </c>
      <c r="B44" s="67"/>
      <c r="C44" s="67"/>
      <c r="D44" s="67"/>
      <c r="E44" s="67"/>
      <c r="F44" s="68"/>
      <c r="G44" s="69" t="s">
        <v>7</v>
      </c>
      <c r="H44" s="69"/>
      <c r="I44" s="69"/>
      <c r="J44" s="69"/>
      <c r="K44" s="69"/>
      <c r="L44" s="68"/>
      <c r="M44" s="63">
        <v>0.026</v>
      </c>
      <c r="N44" s="64"/>
      <c r="O44" s="64"/>
      <c r="P44" s="64"/>
      <c r="Q44" s="64"/>
      <c r="R44" s="65"/>
      <c r="S44" s="63">
        <v>7.0707</v>
      </c>
      <c r="T44" s="64"/>
      <c r="U44" s="64"/>
      <c r="V44" s="64"/>
      <c r="W44" s="64"/>
      <c r="X44" s="65"/>
    </row>
    <row r="45" spans="1:24" ht="15.75" customHeight="1">
      <c r="A45" s="66"/>
      <c r="B45" s="67"/>
      <c r="C45" s="67"/>
      <c r="D45" s="67"/>
      <c r="E45" s="67"/>
      <c r="F45" s="68"/>
      <c r="G45" s="69"/>
      <c r="H45" s="69"/>
      <c r="I45" s="69"/>
      <c r="J45" s="69"/>
      <c r="K45" s="69"/>
      <c r="L45" s="68"/>
      <c r="M45" s="63"/>
      <c r="N45" s="64"/>
      <c r="O45" s="64"/>
      <c r="P45" s="64"/>
      <c r="Q45" s="64"/>
      <c r="R45" s="65"/>
      <c r="S45" s="63"/>
      <c r="T45" s="64"/>
      <c r="U45" s="64"/>
      <c r="V45" s="64"/>
      <c r="W45" s="64"/>
      <c r="X45" s="65"/>
    </row>
    <row r="46" spans="1:24" ht="15.75" customHeight="1">
      <c r="A46" s="66"/>
      <c r="B46" s="67"/>
      <c r="C46" s="67"/>
      <c r="D46" s="67"/>
      <c r="E46" s="67"/>
      <c r="F46" s="68"/>
      <c r="G46" s="69"/>
      <c r="H46" s="69"/>
      <c r="I46" s="69"/>
      <c r="J46" s="69"/>
      <c r="K46" s="69"/>
      <c r="L46" s="68"/>
      <c r="M46" s="63"/>
      <c r="N46" s="64"/>
      <c r="O46" s="64"/>
      <c r="P46" s="64"/>
      <c r="Q46" s="64"/>
      <c r="R46" s="65"/>
      <c r="S46" s="63"/>
      <c r="T46" s="64"/>
      <c r="U46" s="64"/>
      <c r="V46" s="64"/>
      <c r="W46" s="64"/>
      <c r="X46" s="65"/>
    </row>
    <row r="47" spans="1:24" ht="15.75" customHeight="1">
      <c r="A47" s="41"/>
      <c r="B47" s="42"/>
      <c r="C47" s="42"/>
      <c r="D47" s="42"/>
      <c r="E47" s="42"/>
      <c r="F47" s="43"/>
      <c r="G47" s="41"/>
      <c r="H47" s="42"/>
      <c r="I47" s="42"/>
      <c r="J47" s="42"/>
      <c r="K47" s="42"/>
      <c r="L47" s="43"/>
      <c r="M47" s="41"/>
      <c r="N47" s="42"/>
      <c r="O47" s="42"/>
      <c r="P47" s="42"/>
      <c r="Q47" s="42"/>
      <c r="R47" s="43"/>
      <c r="S47" s="41"/>
      <c r="T47" s="42"/>
      <c r="U47" s="42"/>
      <c r="V47" s="42"/>
      <c r="W47" s="42"/>
      <c r="X47" s="43"/>
    </row>
    <row r="48" spans="1:24" ht="15.75" customHeight="1">
      <c r="A48" s="41"/>
      <c r="B48" s="42"/>
      <c r="C48" s="42"/>
      <c r="D48" s="42"/>
      <c r="E48" s="42"/>
      <c r="F48" s="43"/>
      <c r="G48" s="41"/>
      <c r="H48" s="42"/>
      <c r="I48" s="42"/>
      <c r="J48" s="42"/>
      <c r="K48" s="42"/>
      <c r="L48" s="43"/>
      <c r="M48" s="41"/>
      <c r="N48" s="42"/>
      <c r="O48" s="42"/>
      <c r="P48" s="42"/>
      <c r="Q48" s="42"/>
      <c r="R48" s="43"/>
      <c r="S48" s="41"/>
      <c r="T48" s="42"/>
      <c r="U48" s="42"/>
      <c r="V48" s="42"/>
      <c r="W48" s="42"/>
      <c r="X48" s="43"/>
    </row>
    <row r="49" spans="1:24" ht="15.75" customHeight="1">
      <c r="A49" s="41"/>
      <c r="B49" s="42"/>
      <c r="C49" s="42"/>
      <c r="D49" s="42"/>
      <c r="E49" s="42"/>
      <c r="F49" s="43"/>
      <c r="G49" s="41"/>
      <c r="H49" s="42"/>
      <c r="I49" s="42"/>
      <c r="J49" s="42"/>
      <c r="K49" s="42"/>
      <c r="L49" s="43"/>
      <c r="M49" s="41"/>
      <c r="N49" s="42"/>
      <c r="O49" s="42"/>
      <c r="P49" s="42"/>
      <c r="Q49" s="42"/>
      <c r="R49" s="43"/>
      <c r="S49" s="41"/>
      <c r="T49" s="42"/>
      <c r="U49" s="42"/>
      <c r="V49" s="42"/>
      <c r="W49" s="42"/>
      <c r="X49" s="43"/>
    </row>
    <row r="50" spans="1:24" ht="15.75" customHeight="1">
      <c r="A50" s="38"/>
      <c r="B50" s="39"/>
      <c r="C50" s="39"/>
      <c r="D50" s="39"/>
      <c r="E50" s="39"/>
      <c r="F50" s="40"/>
      <c r="G50" s="38"/>
      <c r="H50" s="39"/>
      <c r="I50" s="39"/>
      <c r="J50" s="39"/>
      <c r="K50" s="39"/>
      <c r="L50" s="40"/>
      <c r="M50" s="38"/>
      <c r="N50" s="39"/>
      <c r="O50" s="39"/>
      <c r="P50" s="39"/>
      <c r="Q50" s="39"/>
      <c r="R50" s="40"/>
      <c r="S50" s="38"/>
      <c r="T50" s="39"/>
      <c r="U50" s="39"/>
      <c r="V50" s="39"/>
      <c r="W50" s="39"/>
      <c r="X50" s="40"/>
    </row>
  </sheetData>
  <mergeCells count="20">
    <mergeCell ref="A4:F6"/>
    <mergeCell ref="G4:L6"/>
    <mergeCell ref="A14:F16"/>
    <mergeCell ref="G14:L16"/>
    <mergeCell ref="A24:F26"/>
    <mergeCell ref="G24:L26"/>
    <mergeCell ref="A34:F36"/>
    <mergeCell ref="G34:L36"/>
    <mergeCell ref="M24:R26"/>
    <mergeCell ref="S24:X26"/>
    <mergeCell ref="M34:R36"/>
    <mergeCell ref="S34:X36"/>
    <mergeCell ref="M4:R6"/>
    <mergeCell ref="S4:X6"/>
    <mergeCell ref="M14:R16"/>
    <mergeCell ref="S14:X16"/>
    <mergeCell ref="M44:R46"/>
    <mergeCell ref="S44:X46"/>
    <mergeCell ref="A44:F46"/>
    <mergeCell ref="G44:L46"/>
  </mergeCells>
  <printOptions/>
  <pageMargins left="0.19" right="0.2" top="0.21" bottom="0.28" header="0.19" footer="0.2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tabColor indexed="12"/>
  </sheetPr>
  <dimension ref="A1:X50"/>
  <sheetViews>
    <sheetView showGridLines="0" zoomScale="50" zoomScaleNormal="50" workbookViewId="0" topLeftCell="A1">
      <selection activeCell="A1" sqref="A1"/>
    </sheetView>
  </sheetViews>
  <sheetFormatPr defaultColWidth="9.140625" defaultRowHeight="12.75"/>
  <cols>
    <col min="1" max="24" width="8.421875" style="37" customWidth="1"/>
    <col min="25" max="16384" width="9.140625" style="37" customWidth="1"/>
  </cols>
  <sheetData>
    <row r="1" spans="1:24" ht="15.75" customHeight="1">
      <c r="A1" s="34"/>
      <c r="B1" s="35"/>
      <c r="C1" s="35"/>
      <c r="D1" s="35"/>
      <c r="E1" s="35"/>
      <c r="F1" s="36"/>
      <c r="G1" s="34"/>
      <c r="H1" s="35"/>
      <c r="I1" s="35"/>
      <c r="J1" s="35"/>
      <c r="K1" s="35"/>
      <c r="L1" s="36"/>
      <c r="M1" s="34"/>
      <c r="N1" s="35"/>
      <c r="O1" s="35"/>
      <c r="P1" s="35"/>
      <c r="Q1" s="35"/>
      <c r="R1" s="36"/>
      <c r="S1" s="34"/>
      <c r="T1" s="35"/>
      <c r="U1" s="35"/>
      <c r="V1" s="35"/>
      <c r="W1" s="35"/>
      <c r="X1" s="36"/>
    </row>
    <row r="2" spans="1:24" ht="15.75" customHeight="1">
      <c r="A2" s="48" t="s">
        <v>2</v>
      </c>
      <c r="B2" s="42"/>
      <c r="C2" s="42"/>
      <c r="D2" s="42"/>
      <c r="E2" s="42"/>
      <c r="F2" s="43"/>
      <c r="G2" s="48" t="s">
        <v>2</v>
      </c>
      <c r="H2" s="42"/>
      <c r="I2" s="42"/>
      <c r="J2" s="42"/>
      <c r="K2" s="42"/>
      <c r="L2" s="43"/>
      <c r="M2" s="48" t="s">
        <v>8</v>
      </c>
      <c r="N2" s="42"/>
      <c r="O2" s="42"/>
      <c r="P2" s="42"/>
      <c r="Q2" s="42"/>
      <c r="R2" s="49"/>
      <c r="S2" s="50" t="s">
        <v>8</v>
      </c>
      <c r="T2" s="42"/>
      <c r="U2" s="42"/>
      <c r="V2" s="42"/>
      <c r="W2" s="42"/>
      <c r="X2" s="49"/>
    </row>
    <row r="3" spans="1:24" ht="15.75" customHeight="1">
      <c r="A3" s="41"/>
      <c r="B3" s="42"/>
      <c r="C3" s="42"/>
      <c r="D3" s="42"/>
      <c r="E3" s="42"/>
      <c r="F3" s="43"/>
      <c r="G3" s="41"/>
      <c r="H3" s="42"/>
      <c r="I3" s="42"/>
      <c r="J3" s="42"/>
      <c r="K3" s="42"/>
      <c r="L3" s="43"/>
      <c r="M3" s="41"/>
      <c r="N3" s="42"/>
      <c r="O3" s="42"/>
      <c r="P3" s="42"/>
      <c r="Q3" s="42"/>
      <c r="R3" s="43"/>
      <c r="S3" s="41"/>
      <c r="T3" s="42"/>
      <c r="U3" s="42"/>
      <c r="V3" s="42"/>
      <c r="W3" s="42"/>
      <c r="X3" s="43"/>
    </row>
    <row r="4" spans="1:24" ht="15.75" customHeight="1">
      <c r="A4" s="66" t="s">
        <v>174</v>
      </c>
      <c r="B4" s="67"/>
      <c r="C4" s="67"/>
      <c r="D4" s="67"/>
      <c r="E4" s="67"/>
      <c r="F4" s="68"/>
      <c r="G4" s="66" t="s">
        <v>13</v>
      </c>
      <c r="H4" s="67"/>
      <c r="I4" s="67"/>
      <c r="J4" s="67"/>
      <c r="K4" s="67"/>
      <c r="L4" s="68"/>
      <c r="M4" s="63">
        <v>11.0005</v>
      </c>
      <c r="N4" s="64"/>
      <c r="O4" s="64"/>
      <c r="P4" s="64"/>
      <c r="Q4" s="64"/>
      <c r="R4" s="65"/>
      <c r="S4" s="70">
        <v>8.5E-05</v>
      </c>
      <c r="T4" s="70"/>
      <c r="U4" s="70"/>
      <c r="V4" s="70"/>
      <c r="W4" s="70"/>
      <c r="X4" s="65"/>
    </row>
    <row r="5" spans="1:24" ht="15.75" customHeight="1">
      <c r="A5" s="66"/>
      <c r="B5" s="67"/>
      <c r="C5" s="67"/>
      <c r="D5" s="67"/>
      <c r="E5" s="67"/>
      <c r="F5" s="68"/>
      <c r="G5" s="66"/>
      <c r="H5" s="67"/>
      <c r="I5" s="67"/>
      <c r="J5" s="67"/>
      <c r="K5" s="67"/>
      <c r="L5" s="68"/>
      <c r="M5" s="63"/>
      <c r="N5" s="64"/>
      <c r="O5" s="64"/>
      <c r="P5" s="64"/>
      <c r="Q5" s="64"/>
      <c r="R5" s="65"/>
      <c r="S5" s="70"/>
      <c r="T5" s="70"/>
      <c r="U5" s="70"/>
      <c r="V5" s="70"/>
      <c r="W5" s="70"/>
      <c r="X5" s="65"/>
    </row>
    <row r="6" spans="1:24" ht="15.75" customHeight="1">
      <c r="A6" s="66"/>
      <c r="B6" s="67"/>
      <c r="C6" s="67"/>
      <c r="D6" s="67"/>
      <c r="E6" s="67"/>
      <c r="F6" s="68"/>
      <c r="G6" s="66"/>
      <c r="H6" s="67"/>
      <c r="I6" s="67"/>
      <c r="J6" s="67"/>
      <c r="K6" s="67"/>
      <c r="L6" s="68"/>
      <c r="M6" s="63"/>
      <c r="N6" s="64"/>
      <c r="O6" s="64"/>
      <c r="P6" s="64"/>
      <c r="Q6" s="64"/>
      <c r="R6" s="65"/>
      <c r="S6" s="70"/>
      <c r="T6" s="70"/>
      <c r="U6" s="70"/>
      <c r="V6" s="70"/>
      <c r="W6" s="70"/>
      <c r="X6" s="65"/>
    </row>
    <row r="7" spans="1:24" ht="15.75" customHeight="1">
      <c r="A7" s="41"/>
      <c r="B7" s="42"/>
      <c r="C7" s="42"/>
      <c r="D7" s="42"/>
      <c r="E7" s="42"/>
      <c r="F7" s="43"/>
      <c r="G7" s="41"/>
      <c r="H7" s="42"/>
      <c r="I7" s="42"/>
      <c r="J7" s="42"/>
      <c r="K7" s="42"/>
      <c r="L7" s="43"/>
      <c r="M7" s="41"/>
      <c r="N7" s="42"/>
      <c r="O7" s="42"/>
      <c r="P7" s="42"/>
      <c r="Q7" s="42"/>
      <c r="R7" s="43"/>
      <c r="S7" s="41"/>
      <c r="T7" s="42"/>
      <c r="U7" s="42"/>
      <c r="V7" s="42"/>
      <c r="W7" s="42"/>
      <c r="X7" s="43"/>
    </row>
    <row r="8" spans="1:24" ht="15.75" customHeight="1">
      <c r="A8" s="41"/>
      <c r="B8" s="42"/>
      <c r="C8" s="42"/>
      <c r="D8" s="42"/>
      <c r="E8" s="42"/>
      <c r="F8" s="43"/>
      <c r="G8" s="41"/>
      <c r="H8" s="42"/>
      <c r="I8" s="42"/>
      <c r="J8" s="42"/>
      <c r="K8" s="42"/>
      <c r="L8" s="43"/>
      <c r="M8" s="41"/>
      <c r="N8" s="42"/>
      <c r="O8" s="42"/>
      <c r="P8" s="42"/>
      <c r="Q8" s="42"/>
      <c r="R8" s="43"/>
      <c r="S8" s="41"/>
      <c r="T8" s="42"/>
      <c r="U8" s="42"/>
      <c r="V8" s="42"/>
      <c r="W8" s="42"/>
      <c r="X8" s="43"/>
    </row>
    <row r="9" spans="1:24" ht="15.75" customHeight="1">
      <c r="A9" s="41"/>
      <c r="B9" s="42"/>
      <c r="C9" s="42"/>
      <c r="D9" s="42"/>
      <c r="E9" s="42"/>
      <c r="F9" s="43"/>
      <c r="G9" s="41"/>
      <c r="H9" s="42"/>
      <c r="I9" s="42"/>
      <c r="J9" s="42"/>
      <c r="K9" s="42"/>
      <c r="L9" s="43"/>
      <c r="M9" s="41"/>
      <c r="N9" s="42"/>
      <c r="O9" s="42"/>
      <c r="P9" s="42"/>
      <c r="Q9" s="42"/>
      <c r="R9" s="43"/>
      <c r="S9" s="41"/>
      <c r="T9" s="42"/>
      <c r="U9" s="42"/>
      <c r="V9" s="42"/>
      <c r="W9" s="42"/>
      <c r="X9" s="43"/>
    </row>
    <row r="10" spans="1:24" ht="15.75" customHeight="1">
      <c r="A10" s="38"/>
      <c r="B10" s="39"/>
      <c r="C10" s="39"/>
      <c r="D10" s="39"/>
      <c r="E10" s="39"/>
      <c r="F10" s="40"/>
      <c r="G10" s="38"/>
      <c r="H10" s="39"/>
      <c r="I10" s="39"/>
      <c r="J10" s="39"/>
      <c r="K10" s="39"/>
      <c r="L10" s="40"/>
      <c r="M10" s="38"/>
      <c r="N10" s="39"/>
      <c r="O10" s="39"/>
      <c r="P10" s="39"/>
      <c r="Q10" s="39"/>
      <c r="R10" s="40"/>
      <c r="S10" s="38"/>
      <c r="T10" s="39"/>
      <c r="U10" s="39"/>
      <c r="V10" s="39"/>
      <c r="W10" s="39"/>
      <c r="X10" s="40"/>
    </row>
    <row r="11" spans="1:24" ht="15.75" customHeight="1">
      <c r="A11" s="34"/>
      <c r="B11" s="35"/>
      <c r="C11" s="35"/>
      <c r="D11" s="35"/>
      <c r="E11" s="35"/>
      <c r="F11" s="36"/>
      <c r="G11" s="34"/>
      <c r="H11" s="35"/>
      <c r="I11" s="35"/>
      <c r="J11" s="35"/>
      <c r="K11" s="35"/>
      <c r="L11" s="36"/>
      <c r="M11" s="34"/>
      <c r="N11" s="35"/>
      <c r="O11" s="35"/>
      <c r="P11" s="35"/>
      <c r="Q11" s="35"/>
      <c r="R11" s="36"/>
      <c r="S11" s="34"/>
      <c r="T11" s="35"/>
      <c r="U11" s="35"/>
      <c r="V11" s="35"/>
      <c r="W11" s="35"/>
      <c r="X11" s="36"/>
    </row>
    <row r="12" spans="1:24" ht="15.75" customHeight="1">
      <c r="A12" s="48" t="s">
        <v>2</v>
      </c>
      <c r="B12" s="42"/>
      <c r="C12" s="42"/>
      <c r="D12" s="42"/>
      <c r="E12" s="42"/>
      <c r="F12" s="43"/>
      <c r="G12" s="48" t="s">
        <v>2</v>
      </c>
      <c r="H12" s="42"/>
      <c r="I12" s="42"/>
      <c r="J12" s="42"/>
      <c r="K12" s="42"/>
      <c r="L12" s="43"/>
      <c r="M12" s="48" t="s">
        <v>8</v>
      </c>
      <c r="N12" s="42"/>
      <c r="O12" s="42"/>
      <c r="P12" s="42"/>
      <c r="Q12" s="42"/>
      <c r="R12" s="43"/>
      <c r="S12" s="50" t="s">
        <v>8</v>
      </c>
      <c r="T12" s="42"/>
      <c r="U12" s="42"/>
      <c r="V12" s="42"/>
      <c r="W12" s="42"/>
      <c r="X12" s="43"/>
    </row>
    <row r="13" spans="1:24" ht="15.75" customHeight="1">
      <c r="A13" s="41"/>
      <c r="B13" s="42"/>
      <c r="C13" s="42"/>
      <c r="D13" s="42"/>
      <c r="E13" s="42"/>
      <c r="F13" s="43"/>
      <c r="G13" s="41"/>
      <c r="H13" s="42"/>
      <c r="I13" s="42"/>
      <c r="J13" s="42"/>
      <c r="K13" s="42"/>
      <c r="L13" s="43"/>
      <c r="M13" s="41"/>
      <c r="N13" s="42"/>
      <c r="O13" s="42"/>
      <c r="P13" s="42"/>
      <c r="Q13" s="42"/>
      <c r="R13" s="43"/>
      <c r="S13" s="41"/>
      <c r="T13" s="42"/>
      <c r="U13" s="42"/>
      <c r="V13" s="42"/>
      <c r="W13" s="42"/>
      <c r="X13" s="43"/>
    </row>
    <row r="14" spans="1:24" ht="15.75" customHeight="1">
      <c r="A14" s="66" t="s">
        <v>9</v>
      </c>
      <c r="B14" s="67"/>
      <c r="C14" s="67"/>
      <c r="D14" s="67"/>
      <c r="E14" s="67"/>
      <c r="F14" s="68"/>
      <c r="G14" s="66" t="s">
        <v>14</v>
      </c>
      <c r="H14" s="67"/>
      <c r="I14" s="67"/>
      <c r="J14" s="67"/>
      <c r="K14" s="67"/>
      <c r="L14" s="68"/>
      <c r="M14" s="63">
        <v>5.7E-05</v>
      </c>
      <c r="N14" s="64"/>
      <c r="O14" s="64"/>
      <c r="P14" s="64"/>
      <c r="Q14" s="64"/>
      <c r="R14" s="65"/>
      <c r="S14" s="70">
        <v>7.091</v>
      </c>
      <c r="T14" s="70"/>
      <c r="U14" s="70"/>
      <c r="V14" s="70"/>
      <c r="W14" s="70"/>
      <c r="X14" s="65"/>
    </row>
    <row r="15" spans="1:24" ht="15.75" customHeight="1">
      <c r="A15" s="66"/>
      <c r="B15" s="67"/>
      <c r="C15" s="67"/>
      <c r="D15" s="67"/>
      <c r="E15" s="67"/>
      <c r="F15" s="68"/>
      <c r="G15" s="66"/>
      <c r="H15" s="67"/>
      <c r="I15" s="67"/>
      <c r="J15" s="67"/>
      <c r="K15" s="67"/>
      <c r="L15" s="68"/>
      <c r="M15" s="63"/>
      <c r="N15" s="64"/>
      <c r="O15" s="64"/>
      <c r="P15" s="64"/>
      <c r="Q15" s="64"/>
      <c r="R15" s="65"/>
      <c r="S15" s="70"/>
      <c r="T15" s="70"/>
      <c r="U15" s="70"/>
      <c r="V15" s="70"/>
      <c r="W15" s="70"/>
      <c r="X15" s="65"/>
    </row>
    <row r="16" spans="1:24" ht="15.75" customHeight="1">
      <c r="A16" s="66"/>
      <c r="B16" s="67"/>
      <c r="C16" s="67"/>
      <c r="D16" s="67"/>
      <c r="E16" s="67"/>
      <c r="F16" s="68"/>
      <c r="G16" s="66"/>
      <c r="H16" s="67"/>
      <c r="I16" s="67"/>
      <c r="J16" s="67"/>
      <c r="K16" s="67"/>
      <c r="L16" s="68"/>
      <c r="M16" s="63"/>
      <c r="N16" s="64"/>
      <c r="O16" s="64"/>
      <c r="P16" s="64"/>
      <c r="Q16" s="64"/>
      <c r="R16" s="65"/>
      <c r="S16" s="70"/>
      <c r="T16" s="70"/>
      <c r="U16" s="70"/>
      <c r="V16" s="70"/>
      <c r="W16" s="70"/>
      <c r="X16" s="65"/>
    </row>
    <row r="17" spans="1:24" ht="15.75" customHeight="1">
      <c r="A17" s="41"/>
      <c r="B17" s="42"/>
      <c r="C17" s="42"/>
      <c r="D17" s="42"/>
      <c r="E17" s="42"/>
      <c r="F17" s="43"/>
      <c r="G17" s="41"/>
      <c r="H17" s="42"/>
      <c r="I17" s="42"/>
      <c r="J17" s="42"/>
      <c r="K17" s="42"/>
      <c r="L17" s="43"/>
      <c r="M17" s="41"/>
      <c r="N17" s="42"/>
      <c r="O17" s="42"/>
      <c r="P17" s="42"/>
      <c r="Q17" s="42"/>
      <c r="R17" s="43"/>
      <c r="S17" s="41"/>
      <c r="T17" s="42"/>
      <c r="U17" s="42"/>
      <c r="V17" s="42"/>
      <c r="W17" s="42"/>
      <c r="X17" s="43"/>
    </row>
    <row r="18" spans="1:24" ht="15.75" customHeight="1">
      <c r="A18" s="41"/>
      <c r="B18" s="42"/>
      <c r="C18" s="42"/>
      <c r="D18" s="42"/>
      <c r="E18" s="42"/>
      <c r="F18" s="43"/>
      <c r="G18" s="41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3"/>
      <c r="S18" s="41"/>
      <c r="T18" s="42"/>
      <c r="U18" s="42"/>
      <c r="V18" s="42"/>
      <c r="W18" s="42"/>
      <c r="X18" s="43"/>
    </row>
    <row r="19" spans="1:24" ht="15.75" customHeight="1">
      <c r="A19" s="41"/>
      <c r="B19" s="42"/>
      <c r="C19" s="42"/>
      <c r="D19" s="42"/>
      <c r="E19" s="42"/>
      <c r="F19" s="43"/>
      <c r="G19" s="41"/>
      <c r="H19" s="42"/>
      <c r="I19" s="42"/>
      <c r="J19" s="42"/>
      <c r="K19" s="42"/>
      <c r="L19" s="43"/>
      <c r="M19" s="41"/>
      <c r="N19" s="42"/>
      <c r="O19" s="42"/>
      <c r="P19" s="42"/>
      <c r="Q19" s="42"/>
      <c r="R19" s="43"/>
      <c r="S19" s="41"/>
      <c r="T19" s="42"/>
      <c r="U19" s="42"/>
      <c r="V19" s="42"/>
      <c r="W19" s="42"/>
      <c r="X19" s="43"/>
    </row>
    <row r="20" spans="1:24" ht="15.75" customHeight="1">
      <c r="A20" s="38"/>
      <c r="B20" s="39"/>
      <c r="C20" s="39"/>
      <c r="D20" s="39"/>
      <c r="E20" s="39"/>
      <c r="F20" s="40"/>
      <c r="G20" s="38"/>
      <c r="H20" s="39"/>
      <c r="I20" s="39"/>
      <c r="J20" s="39"/>
      <c r="K20" s="39"/>
      <c r="L20" s="40"/>
      <c r="M20" s="38"/>
      <c r="N20" s="39"/>
      <c r="O20" s="39"/>
      <c r="P20" s="39"/>
      <c r="Q20" s="39"/>
      <c r="R20" s="40"/>
      <c r="S20" s="38"/>
      <c r="T20" s="39"/>
      <c r="U20" s="39"/>
      <c r="V20" s="39"/>
      <c r="W20" s="39"/>
      <c r="X20" s="40"/>
    </row>
    <row r="21" spans="1:24" ht="15.75" customHeight="1">
      <c r="A21" s="34"/>
      <c r="B21" s="35"/>
      <c r="C21" s="35"/>
      <c r="D21" s="35"/>
      <c r="E21" s="35"/>
      <c r="F21" s="36"/>
      <c r="G21" s="34"/>
      <c r="H21" s="35"/>
      <c r="I21" s="35"/>
      <c r="J21" s="35"/>
      <c r="K21" s="35"/>
      <c r="L21" s="36"/>
      <c r="M21" s="34"/>
      <c r="N21" s="35"/>
      <c r="O21" s="35"/>
      <c r="P21" s="35"/>
      <c r="Q21" s="35"/>
      <c r="R21" s="36"/>
      <c r="S21" s="34"/>
      <c r="T21" s="35"/>
      <c r="U21" s="35"/>
      <c r="V21" s="35"/>
      <c r="W21" s="35"/>
      <c r="X21" s="36"/>
    </row>
    <row r="22" spans="1:24" ht="15.75" customHeight="1">
      <c r="A22" s="48" t="s">
        <v>2</v>
      </c>
      <c r="B22" s="42"/>
      <c r="C22" s="42"/>
      <c r="D22" s="42"/>
      <c r="E22" s="42"/>
      <c r="F22" s="43"/>
      <c r="G22" s="48" t="s">
        <v>2</v>
      </c>
      <c r="H22" s="42"/>
      <c r="I22" s="42"/>
      <c r="J22" s="42"/>
      <c r="K22" s="42"/>
      <c r="L22" s="43"/>
      <c r="M22" s="48" t="s">
        <v>8</v>
      </c>
      <c r="N22" s="42"/>
      <c r="O22" s="42"/>
      <c r="P22" s="42"/>
      <c r="Q22" s="42"/>
      <c r="R22" s="43"/>
      <c r="S22" s="50" t="s">
        <v>8</v>
      </c>
      <c r="T22" s="42"/>
      <c r="U22" s="42"/>
      <c r="V22" s="42"/>
      <c r="W22" s="42"/>
      <c r="X22" s="43"/>
    </row>
    <row r="23" spans="1:24" ht="15.75" customHeight="1">
      <c r="A23" s="41"/>
      <c r="B23" s="42"/>
      <c r="C23" s="42"/>
      <c r="D23" s="42"/>
      <c r="E23" s="42"/>
      <c r="F23" s="43"/>
      <c r="G23" s="41"/>
      <c r="H23" s="42"/>
      <c r="I23" s="42"/>
      <c r="J23" s="42"/>
      <c r="K23" s="42"/>
      <c r="L23" s="43"/>
      <c r="M23" s="41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3"/>
    </row>
    <row r="24" spans="1:24" ht="15.75" customHeight="1">
      <c r="A24" s="66" t="s">
        <v>11</v>
      </c>
      <c r="B24" s="67"/>
      <c r="C24" s="67"/>
      <c r="D24" s="67"/>
      <c r="E24" s="67"/>
      <c r="F24" s="68"/>
      <c r="G24" s="66" t="s">
        <v>15</v>
      </c>
      <c r="H24" s="67"/>
      <c r="I24" s="67"/>
      <c r="J24" s="67"/>
      <c r="K24" s="67"/>
      <c r="L24" s="68"/>
      <c r="M24" s="63">
        <v>3.689</v>
      </c>
      <c r="N24" s="64"/>
      <c r="O24" s="64"/>
      <c r="P24" s="64"/>
      <c r="Q24" s="64"/>
      <c r="R24" s="65"/>
      <c r="S24" s="70">
        <v>4.000008</v>
      </c>
      <c r="T24" s="70"/>
      <c r="U24" s="70"/>
      <c r="V24" s="70"/>
      <c r="W24" s="70"/>
      <c r="X24" s="65"/>
    </row>
    <row r="25" spans="1:24" ht="15.75" customHeight="1">
      <c r="A25" s="66"/>
      <c r="B25" s="67"/>
      <c r="C25" s="67"/>
      <c r="D25" s="67"/>
      <c r="E25" s="67"/>
      <c r="F25" s="68"/>
      <c r="G25" s="66"/>
      <c r="H25" s="67"/>
      <c r="I25" s="67"/>
      <c r="J25" s="67"/>
      <c r="K25" s="67"/>
      <c r="L25" s="68"/>
      <c r="M25" s="63"/>
      <c r="N25" s="64"/>
      <c r="O25" s="64"/>
      <c r="P25" s="64"/>
      <c r="Q25" s="64"/>
      <c r="R25" s="65"/>
      <c r="S25" s="70"/>
      <c r="T25" s="70"/>
      <c r="U25" s="70"/>
      <c r="V25" s="70"/>
      <c r="W25" s="70"/>
      <c r="X25" s="65"/>
    </row>
    <row r="26" spans="1:24" ht="15.75" customHeight="1">
      <c r="A26" s="66"/>
      <c r="B26" s="67"/>
      <c r="C26" s="67"/>
      <c r="D26" s="67"/>
      <c r="E26" s="67"/>
      <c r="F26" s="68"/>
      <c r="G26" s="66"/>
      <c r="H26" s="67"/>
      <c r="I26" s="67"/>
      <c r="J26" s="67"/>
      <c r="K26" s="67"/>
      <c r="L26" s="68"/>
      <c r="M26" s="63"/>
      <c r="N26" s="64"/>
      <c r="O26" s="64"/>
      <c r="P26" s="64"/>
      <c r="Q26" s="64"/>
      <c r="R26" s="65"/>
      <c r="S26" s="70"/>
      <c r="T26" s="70"/>
      <c r="U26" s="70"/>
      <c r="V26" s="70"/>
      <c r="W26" s="70"/>
      <c r="X26" s="65"/>
    </row>
    <row r="27" spans="1:24" ht="15.75" customHeight="1">
      <c r="A27" s="41"/>
      <c r="B27" s="42"/>
      <c r="C27" s="42"/>
      <c r="D27" s="42"/>
      <c r="E27" s="42"/>
      <c r="F27" s="43"/>
      <c r="G27" s="41"/>
      <c r="H27" s="42"/>
      <c r="I27" s="42"/>
      <c r="J27" s="42"/>
      <c r="K27" s="42"/>
      <c r="L27" s="43"/>
      <c r="M27" s="41"/>
      <c r="N27" s="42"/>
      <c r="O27" s="42"/>
      <c r="P27" s="42"/>
      <c r="Q27" s="42"/>
      <c r="R27" s="43"/>
      <c r="S27" s="41"/>
      <c r="T27" s="42"/>
      <c r="U27" s="42"/>
      <c r="V27" s="42"/>
      <c r="W27" s="42"/>
      <c r="X27" s="43"/>
    </row>
    <row r="28" spans="1:24" ht="15.75" customHeight="1">
      <c r="A28" s="41"/>
      <c r="B28" s="42"/>
      <c r="C28" s="42"/>
      <c r="D28" s="42"/>
      <c r="E28" s="42"/>
      <c r="F28" s="43"/>
      <c r="G28" s="41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3"/>
      <c r="S28" s="41"/>
      <c r="T28" s="42"/>
      <c r="U28" s="42"/>
      <c r="V28" s="42"/>
      <c r="W28" s="42"/>
      <c r="X28" s="43"/>
    </row>
    <row r="29" spans="1:24" ht="15.75" customHeight="1">
      <c r="A29" s="41"/>
      <c r="B29" s="42"/>
      <c r="C29" s="42"/>
      <c r="D29" s="42"/>
      <c r="E29" s="42"/>
      <c r="F29" s="43"/>
      <c r="G29" s="41"/>
      <c r="H29" s="42"/>
      <c r="I29" s="42"/>
      <c r="J29" s="42"/>
      <c r="K29" s="42"/>
      <c r="L29" s="43"/>
      <c r="M29" s="41"/>
      <c r="N29" s="42"/>
      <c r="O29" s="42"/>
      <c r="P29" s="42"/>
      <c r="Q29" s="42"/>
      <c r="R29" s="43"/>
      <c r="S29" s="41"/>
      <c r="T29" s="42"/>
      <c r="U29" s="42"/>
      <c r="V29" s="42"/>
      <c r="W29" s="42"/>
      <c r="X29" s="43"/>
    </row>
    <row r="30" spans="1:24" ht="15.75" customHeight="1">
      <c r="A30" s="38"/>
      <c r="B30" s="39"/>
      <c r="C30" s="39"/>
      <c r="D30" s="39"/>
      <c r="E30" s="39"/>
      <c r="F30" s="40"/>
      <c r="G30" s="38"/>
      <c r="H30" s="39"/>
      <c r="I30" s="39"/>
      <c r="J30" s="39"/>
      <c r="K30" s="39"/>
      <c r="L30" s="40"/>
      <c r="M30" s="38"/>
      <c r="N30" s="39"/>
      <c r="O30" s="39"/>
      <c r="P30" s="39"/>
      <c r="Q30" s="39"/>
      <c r="R30" s="40"/>
      <c r="S30" s="38"/>
      <c r="T30" s="39"/>
      <c r="U30" s="39"/>
      <c r="V30" s="39"/>
      <c r="W30" s="39"/>
      <c r="X30" s="40"/>
    </row>
    <row r="31" spans="1:24" ht="15.75" customHeight="1">
      <c r="A31" s="34"/>
      <c r="B31" s="35"/>
      <c r="C31" s="35"/>
      <c r="D31" s="35"/>
      <c r="E31" s="35"/>
      <c r="F31" s="36"/>
      <c r="G31" s="34"/>
      <c r="H31" s="35"/>
      <c r="I31" s="35"/>
      <c r="J31" s="35"/>
      <c r="K31" s="35"/>
      <c r="L31" s="36"/>
      <c r="M31" s="34"/>
      <c r="N31" s="35"/>
      <c r="O31" s="35"/>
      <c r="P31" s="35"/>
      <c r="Q31" s="35"/>
      <c r="R31" s="36"/>
      <c r="S31" s="34"/>
      <c r="T31" s="35"/>
      <c r="U31" s="35"/>
      <c r="V31" s="35"/>
      <c r="W31" s="35"/>
      <c r="X31" s="36"/>
    </row>
    <row r="32" spans="1:24" ht="15.75" customHeight="1">
      <c r="A32" s="48" t="s">
        <v>2</v>
      </c>
      <c r="B32" s="42"/>
      <c r="C32" s="42"/>
      <c r="D32" s="42"/>
      <c r="E32" s="42"/>
      <c r="F32" s="43"/>
      <c r="G32" s="48" t="s">
        <v>2</v>
      </c>
      <c r="H32" s="42"/>
      <c r="I32" s="42"/>
      <c r="J32" s="42"/>
      <c r="K32" s="42"/>
      <c r="L32" s="43"/>
      <c r="M32" s="48" t="s">
        <v>8</v>
      </c>
      <c r="N32" s="42"/>
      <c r="O32" s="42"/>
      <c r="P32" s="42"/>
      <c r="Q32" s="42"/>
      <c r="R32" s="43"/>
      <c r="S32" s="50" t="s">
        <v>8</v>
      </c>
      <c r="T32" s="42"/>
      <c r="U32" s="42"/>
      <c r="V32" s="42"/>
      <c r="W32" s="42"/>
      <c r="X32" s="43"/>
    </row>
    <row r="33" spans="1:24" ht="15.75" customHeight="1">
      <c r="A33" s="41"/>
      <c r="B33" s="42"/>
      <c r="C33" s="42"/>
      <c r="D33" s="42"/>
      <c r="E33" s="42"/>
      <c r="F33" s="43"/>
      <c r="G33" s="41"/>
      <c r="H33" s="42"/>
      <c r="I33" s="42"/>
      <c r="J33" s="42"/>
      <c r="K33" s="42"/>
      <c r="L33" s="43"/>
      <c r="M33" s="41"/>
      <c r="N33" s="42"/>
      <c r="O33" s="42"/>
      <c r="P33" s="42"/>
      <c r="Q33" s="42"/>
      <c r="R33" s="43"/>
      <c r="S33" s="41"/>
      <c r="T33" s="42"/>
      <c r="U33" s="42"/>
      <c r="V33" s="42"/>
      <c r="W33" s="42"/>
      <c r="X33" s="43"/>
    </row>
    <row r="34" spans="1:24" ht="15.75" customHeight="1">
      <c r="A34" s="66" t="s">
        <v>10</v>
      </c>
      <c r="B34" s="67"/>
      <c r="C34" s="67"/>
      <c r="D34" s="67"/>
      <c r="E34" s="67"/>
      <c r="F34" s="68"/>
      <c r="G34" s="66" t="s">
        <v>16</v>
      </c>
      <c r="H34" s="67"/>
      <c r="I34" s="67"/>
      <c r="J34" s="67"/>
      <c r="K34" s="67"/>
      <c r="L34" s="68"/>
      <c r="M34" s="63">
        <v>1.00033</v>
      </c>
      <c r="N34" s="64"/>
      <c r="O34" s="64"/>
      <c r="P34" s="64"/>
      <c r="Q34" s="64"/>
      <c r="R34" s="65"/>
      <c r="S34" s="70">
        <v>5.0013</v>
      </c>
      <c r="T34" s="70"/>
      <c r="U34" s="70"/>
      <c r="V34" s="70"/>
      <c r="W34" s="70"/>
      <c r="X34" s="65"/>
    </row>
    <row r="35" spans="1:24" ht="15.75" customHeight="1">
      <c r="A35" s="66"/>
      <c r="B35" s="67"/>
      <c r="C35" s="67"/>
      <c r="D35" s="67"/>
      <c r="E35" s="67"/>
      <c r="F35" s="68"/>
      <c r="G35" s="66"/>
      <c r="H35" s="67"/>
      <c r="I35" s="67"/>
      <c r="J35" s="67"/>
      <c r="K35" s="67"/>
      <c r="L35" s="68"/>
      <c r="M35" s="63"/>
      <c r="N35" s="64"/>
      <c r="O35" s="64"/>
      <c r="P35" s="64"/>
      <c r="Q35" s="64"/>
      <c r="R35" s="65"/>
      <c r="S35" s="70"/>
      <c r="T35" s="70"/>
      <c r="U35" s="70"/>
      <c r="V35" s="70"/>
      <c r="W35" s="70"/>
      <c r="X35" s="65"/>
    </row>
    <row r="36" spans="1:24" ht="15.75" customHeight="1">
      <c r="A36" s="66"/>
      <c r="B36" s="67"/>
      <c r="C36" s="67"/>
      <c r="D36" s="67"/>
      <c r="E36" s="67"/>
      <c r="F36" s="68"/>
      <c r="G36" s="66"/>
      <c r="H36" s="67"/>
      <c r="I36" s="67"/>
      <c r="J36" s="67"/>
      <c r="K36" s="67"/>
      <c r="L36" s="68"/>
      <c r="M36" s="63"/>
      <c r="N36" s="64"/>
      <c r="O36" s="64"/>
      <c r="P36" s="64"/>
      <c r="Q36" s="64"/>
      <c r="R36" s="65"/>
      <c r="S36" s="70"/>
      <c r="T36" s="70"/>
      <c r="U36" s="70"/>
      <c r="V36" s="70"/>
      <c r="W36" s="70"/>
      <c r="X36" s="65"/>
    </row>
    <row r="37" spans="1:24" ht="15.75" customHeight="1">
      <c r="A37" s="41"/>
      <c r="B37" s="42"/>
      <c r="C37" s="42"/>
      <c r="D37" s="42"/>
      <c r="E37" s="42"/>
      <c r="F37" s="43"/>
      <c r="G37" s="41"/>
      <c r="H37" s="42"/>
      <c r="I37" s="42"/>
      <c r="J37" s="42"/>
      <c r="K37" s="42"/>
      <c r="L37" s="43"/>
      <c r="M37" s="41"/>
      <c r="N37" s="42"/>
      <c r="O37" s="42"/>
      <c r="P37" s="42"/>
      <c r="Q37" s="42"/>
      <c r="R37" s="43"/>
      <c r="S37" s="41"/>
      <c r="T37" s="42"/>
      <c r="U37" s="42"/>
      <c r="V37" s="42"/>
      <c r="W37" s="42"/>
      <c r="X37" s="43"/>
    </row>
    <row r="38" spans="1:24" ht="15.75" customHeight="1">
      <c r="A38" s="41"/>
      <c r="B38" s="42"/>
      <c r="C38" s="42"/>
      <c r="D38" s="42"/>
      <c r="E38" s="42"/>
      <c r="F38" s="43"/>
      <c r="G38" s="41"/>
      <c r="H38" s="42"/>
      <c r="I38" s="42"/>
      <c r="J38" s="42"/>
      <c r="K38" s="42"/>
      <c r="L38" s="43"/>
      <c r="M38" s="41"/>
      <c r="N38" s="42"/>
      <c r="O38" s="42"/>
      <c r="P38" s="42"/>
      <c r="Q38" s="42"/>
      <c r="R38" s="43"/>
      <c r="S38" s="41"/>
      <c r="T38" s="42"/>
      <c r="U38" s="42"/>
      <c r="V38" s="42"/>
      <c r="W38" s="42"/>
      <c r="X38" s="43"/>
    </row>
    <row r="39" spans="1:24" ht="15.75" customHeight="1">
      <c r="A39" s="41"/>
      <c r="B39" s="42"/>
      <c r="C39" s="42"/>
      <c r="D39" s="42"/>
      <c r="E39" s="42"/>
      <c r="F39" s="43"/>
      <c r="G39" s="41"/>
      <c r="H39" s="42"/>
      <c r="I39" s="42"/>
      <c r="J39" s="42"/>
      <c r="K39" s="42"/>
      <c r="L39" s="43"/>
      <c r="M39" s="41"/>
      <c r="N39" s="42"/>
      <c r="O39" s="42"/>
      <c r="P39" s="42"/>
      <c r="Q39" s="42"/>
      <c r="R39" s="43"/>
      <c r="S39" s="41"/>
      <c r="T39" s="42"/>
      <c r="U39" s="42"/>
      <c r="V39" s="42"/>
      <c r="W39" s="42"/>
      <c r="X39" s="43"/>
    </row>
    <row r="40" spans="1:24" ht="15.75" customHeight="1">
      <c r="A40" s="38"/>
      <c r="B40" s="39"/>
      <c r="C40" s="39"/>
      <c r="D40" s="39"/>
      <c r="E40" s="39"/>
      <c r="F40" s="40"/>
      <c r="G40" s="38"/>
      <c r="H40" s="39"/>
      <c r="I40" s="39"/>
      <c r="J40" s="39"/>
      <c r="K40" s="39"/>
      <c r="L40" s="40"/>
      <c r="M40" s="38"/>
      <c r="N40" s="39"/>
      <c r="O40" s="39"/>
      <c r="P40" s="39"/>
      <c r="Q40" s="39"/>
      <c r="R40" s="40"/>
      <c r="S40" s="38"/>
      <c r="T40" s="39"/>
      <c r="U40" s="39"/>
      <c r="V40" s="39"/>
      <c r="W40" s="39"/>
      <c r="X40" s="40"/>
    </row>
    <row r="41" spans="1:24" ht="15.75" customHeight="1">
      <c r="A41" s="34"/>
      <c r="B41" s="35"/>
      <c r="C41" s="35"/>
      <c r="D41" s="35"/>
      <c r="E41" s="35"/>
      <c r="F41" s="36"/>
      <c r="G41" s="34"/>
      <c r="H41" s="35"/>
      <c r="I41" s="35"/>
      <c r="J41" s="35"/>
      <c r="K41" s="35"/>
      <c r="L41" s="36"/>
      <c r="M41" s="34"/>
      <c r="N41" s="35"/>
      <c r="O41" s="35"/>
      <c r="P41" s="35"/>
      <c r="Q41" s="35"/>
      <c r="R41" s="36"/>
      <c r="S41" s="34"/>
      <c r="T41" s="35"/>
      <c r="U41" s="35"/>
      <c r="V41" s="35"/>
      <c r="W41" s="35"/>
      <c r="X41" s="36"/>
    </row>
    <row r="42" spans="1:24" ht="15.75" customHeight="1">
      <c r="A42" s="48" t="s">
        <v>2</v>
      </c>
      <c r="B42" s="42"/>
      <c r="C42" s="42"/>
      <c r="D42" s="42"/>
      <c r="E42" s="42"/>
      <c r="F42" s="43"/>
      <c r="G42" s="48" t="s">
        <v>2</v>
      </c>
      <c r="H42" s="42"/>
      <c r="I42" s="42"/>
      <c r="J42" s="42"/>
      <c r="K42" s="42"/>
      <c r="L42" s="43"/>
      <c r="M42" s="48" t="s">
        <v>8</v>
      </c>
      <c r="N42" s="42"/>
      <c r="O42" s="42"/>
      <c r="P42" s="42"/>
      <c r="Q42" s="42"/>
      <c r="R42" s="43"/>
      <c r="S42" s="50" t="s">
        <v>8</v>
      </c>
      <c r="T42" s="42"/>
      <c r="U42" s="42"/>
      <c r="V42" s="42"/>
      <c r="W42" s="42"/>
      <c r="X42" s="43"/>
    </row>
    <row r="43" spans="1:24" ht="15.75" customHeight="1">
      <c r="A43" s="41"/>
      <c r="B43" s="42"/>
      <c r="C43" s="42"/>
      <c r="D43" s="42"/>
      <c r="E43" s="42"/>
      <c r="F43" s="43"/>
      <c r="G43" s="41"/>
      <c r="H43" s="42"/>
      <c r="I43" s="42"/>
      <c r="J43" s="42"/>
      <c r="K43" s="42"/>
      <c r="L43" s="43"/>
      <c r="M43" s="41"/>
      <c r="N43" s="42"/>
      <c r="O43" s="42"/>
      <c r="P43" s="42"/>
      <c r="Q43" s="42"/>
      <c r="R43" s="43"/>
      <c r="S43" s="41"/>
      <c r="T43" s="42"/>
      <c r="U43" s="42"/>
      <c r="V43" s="42"/>
      <c r="W43" s="42"/>
      <c r="X43" s="43"/>
    </row>
    <row r="44" spans="1:24" ht="15.75" customHeight="1">
      <c r="A44" s="66" t="s">
        <v>12</v>
      </c>
      <c r="B44" s="67"/>
      <c r="C44" s="67"/>
      <c r="D44" s="67"/>
      <c r="E44" s="67"/>
      <c r="F44" s="68"/>
      <c r="G44" s="66" t="s">
        <v>17</v>
      </c>
      <c r="H44" s="67"/>
      <c r="I44" s="67"/>
      <c r="J44" s="67"/>
      <c r="K44" s="67"/>
      <c r="L44" s="68"/>
      <c r="M44" s="63">
        <v>23.904</v>
      </c>
      <c r="N44" s="64"/>
      <c r="O44" s="64"/>
      <c r="P44" s="64"/>
      <c r="Q44" s="64"/>
      <c r="R44" s="65"/>
      <c r="S44" s="70">
        <v>1.00001</v>
      </c>
      <c r="T44" s="70"/>
      <c r="U44" s="70"/>
      <c r="V44" s="70"/>
      <c r="W44" s="70"/>
      <c r="X44" s="65"/>
    </row>
    <row r="45" spans="1:24" ht="15.75" customHeight="1">
      <c r="A45" s="66"/>
      <c r="B45" s="67"/>
      <c r="C45" s="67"/>
      <c r="D45" s="67"/>
      <c r="E45" s="67"/>
      <c r="F45" s="68"/>
      <c r="G45" s="66"/>
      <c r="H45" s="67"/>
      <c r="I45" s="67"/>
      <c r="J45" s="67"/>
      <c r="K45" s="67"/>
      <c r="L45" s="68"/>
      <c r="M45" s="63"/>
      <c r="N45" s="64"/>
      <c r="O45" s="64"/>
      <c r="P45" s="64"/>
      <c r="Q45" s="64"/>
      <c r="R45" s="65"/>
      <c r="S45" s="70"/>
      <c r="T45" s="70"/>
      <c r="U45" s="70"/>
      <c r="V45" s="70"/>
      <c r="W45" s="70"/>
      <c r="X45" s="65"/>
    </row>
    <row r="46" spans="1:24" ht="15.75" customHeight="1">
      <c r="A46" s="66"/>
      <c r="B46" s="67"/>
      <c r="C46" s="67"/>
      <c r="D46" s="67"/>
      <c r="E46" s="67"/>
      <c r="F46" s="68"/>
      <c r="G46" s="66"/>
      <c r="H46" s="67"/>
      <c r="I46" s="67"/>
      <c r="J46" s="67"/>
      <c r="K46" s="67"/>
      <c r="L46" s="68"/>
      <c r="M46" s="63"/>
      <c r="N46" s="64"/>
      <c r="O46" s="64"/>
      <c r="P46" s="64"/>
      <c r="Q46" s="64"/>
      <c r="R46" s="65"/>
      <c r="S46" s="70"/>
      <c r="T46" s="70"/>
      <c r="U46" s="70"/>
      <c r="V46" s="70"/>
      <c r="W46" s="70"/>
      <c r="X46" s="65"/>
    </row>
    <row r="47" spans="1:24" ht="15.75" customHeight="1">
      <c r="A47" s="41"/>
      <c r="B47" s="42"/>
      <c r="C47" s="42"/>
      <c r="D47" s="42"/>
      <c r="E47" s="42"/>
      <c r="F47" s="43"/>
      <c r="G47" s="41"/>
      <c r="H47" s="42"/>
      <c r="I47" s="42"/>
      <c r="J47" s="42"/>
      <c r="K47" s="42"/>
      <c r="L47" s="43"/>
      <c r="M47" s="41"/>
      <c r="N47" s="42"/>
      <c r="O47" s="42"/>
      <c r="P47" s="42"/>
      <c r="Q47" s="42"/>
      <c r="R47" s="43"/>
      <c r="S47" s="41"/>
      <c r="T47" s="42"/>
      <c r="U47" s="42"/>
      <c r="V47" s="42"/>
      <c r="W47" s="42"/>
      <c r="X47" s="43"/>
    </row>
    <row r="48" spans="1:24" ht="15.75" customHeight="1">
      <c r="A48" s="41"/>
      <c r="B48" s="42"/>
      <c r="C48" s="42"/>
      <c r="D48" s="42"/>
      <c r="E48" s="42"/>
      <c r="F48" s="43"/>
      <c r="G48" s="41"/>
      <c r="H48" s="42"/>
      <c r="I48" s="42"/>
      <c r="J48" s="42"/>
      <c r="K48" s="42"/>
      <c r="L48" s="43"/>
      <c r="M48" s="41"/>
      <c r="N48" s="42"/>
      <c r="O48" s="42"/>
      <c r="P48" s="42"/>
      <c r="Q48" s="42"/>
      <c r="R48" s="43"/>
      <c r="S48" s="41"/>
      <c r="T48" s="42"/>
      <c r="U48" s="42"/>
      <c r="V48" s="42"/>
      <c r="W48" s="42"/>
      <c r="X48" s="43"/>
    </row>
    <row r="49" spans="1:24" ht="15.75" customHeight="1">
      <c r="A49" s="41"/>
      <c r="B49" s="42"/>
      <c r="C49" s="42"/>
      <c r="D49" s="42"/>
      <c r="E49" s="42"/>
      <c r="F49" s="43"/>
      <c r="G49" s="41"/>
      <c r="H49" s="42"/>
      <c r="I49" s="42"/>
      <c r="J49" s="42"/>
      <c r="K49" s="42"/>
      <c r="L49" s="43"/>
      <c r="M49" s="41"/>
      <c r="N49" s="42"/>
      <c r="O49" s="42"/>
      <c r="P49" s="42"/>
      <c r="Q49" s="42"/>
      <c r="R49" s="43"/>
      <c r="S49" s="41"/>
      <c r="T49" s="42"/>
      <c r="U49" s="42"/>
      <c r="V49" s="42"/>
      <c r="W49" s="42"/>
      <c r="X49" s="43"/>
    </row>
    <row r="50" spans="1:24" ht="15.75" customHeight="1">
      <c r="A50" s="38"/>
      <c r="B50" s="39"/>
      <c r="C50" s="39"/>
      <c r="D50" s="39"/>
      <c r="E50" s="39"/>
      <c r="F50" s="40"/>
      <c r="G50" s="38"/>
      <c r="H50" s="39"/>
      <c r="I50" s="39"/>
      <c r="J50" s="39"/>
      <c r="K50" s="39"/>
      <c r="L50" s="40"/>
      <c r="M50" s="38"/>
      <c r="N50" s="39"/>
      <c r="O50" s="39"/>
      <c r="P50" s="39"/>
      <c r="Q50" s="39"/>
      <c r="R50" s="40"/>
      <c r="S50" s="38"/>
      <c r="T50" s="39"/>
      <c r="U50" s="39"/>
      <c r="V50" s="39"/>
      <c r="W50" s="39"/>
      <c r="X50" s="40"/>
    </row>
  </sheetData>
  <mergeCells count="20">
    <mergeCell ref="M44:R46"/>
    <mergeCell ref="S44:X46"/>
    <mergeCell ref="A44:F46"/>
    <mergeCell ref="G44:L46"/>
    <mergeCell ref="M4:R6"/>
    <mergeCell ref="S4:X6"/>
    <mergeCell ref="M14:R16"/>
    <mergeCell ref="S14:X16"/>
    <mergeCell ref="M24:R26"/>
    <mergeCell ref="S24:X26"/>
    <mergeCell ref="M34:R36"/>
    <mergeCell ref="S34:X36"/>
    <mergeCell ref="A24:F26"/>
    <mergeCell ref="G24:L26"/>
    <mergeCell ref="A34:F36"/>
    <mergeCell ref="G34:L36"/>
    <mergeCell ref="A4:F6"/>
    <mergeCell ref="G4:L6"/>
    <mergeCell ref="A14:F16"/>
    <mergeCell ref="G14:L16"/>
  </mergeCells>
  <printOptions/>
  <pageMargins left="0.19" right="0.2" top="0.21" bottom="0.28" header="0.19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Čtení a zápis desetinných čísel</dc:title>
  <dc:subject/>
  <dc:creator>Jana Zárubová</dc:creator>
  <cp:keywords/>
  <dc:description>Dostupné z Metodického portálu www.rvp.cz, ISSN: 1802–4785, financovaného z ESF a státního rozpočtu ČR. Provozováno Výzkumným ústavem pedagogickým v Praze.</dc:description>
  <cp:lastModifiedBy>PC</cp:lastModifiedBy>
  <cp:lastPrinted>2010-05-31T18:07:24Z</cp:lastPrinted>
  <dcterms:created xsi:type="dcterms:W3CDTF">2010-05-29T11:15:23Z</dcterms:created>
  <dcterms:modified xsi:type="dcterms:W3CDTF">2010-09-02T04:42:10Z</dcterms:modified>
  <cp:category/>
  <cp:version/>
  <cp:contentType/>
  <cp:contentStatus/>
</cp:coreProperties>
</file>